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codeName="BuÇalışmaKitabı"/>
  <bookViews>
    <workbookView xWindow="5580" yWindow="0" windowWidth="21720" windowHeight="12765" tabRatio="824" firstSheet="1" activeTab="1"/>
  </bookViews>
  <sheets>
    <sheet name="NAKİL BİLDİRİMİ ANASI " sheetId="51" state="hidden" r:id="rId1"/>
    <sheet name="diğer personel " sheetId="12" r:id="rId2"/>
    <sheet name="MAAŞ DEĞİŞİKLİK FORMU" sheetId="38" state="hidden" r:id="rId3"/>
    <sheet name="SENDİKA-GİRİŞ-ÇIKIŞ" sheetId="47" state="hidden" r:id="rId4"/>
    <sheet name="TERFİ LİSTESİ" sheetId="33" state="hidden" r:id="rId5"/>
    <sheet name="TERFİ FORMU" sheetId="21" state="hidden" r:id="rId6"/>
    <sheet name="ESKİ VERİLER" sheetId="49" state="hidden" r:id="rId7"/>
  </sheets>
  <definedNames>
    <definedName name="_xlnm._FilterDatabase" localSheetId="2" hidden="1">'MAAŞ DEĞİŞİKLİK FORMU'!$A$3:$U$69</definedName>
    <definedName name="_xlnm._FilterDatabase" localSheetId="3" hidden="1">'SENDİKA-GİRİŞ-ÇIKIŞ'!$A$2:$L$56</definedName>
    <definedName name="_xlnm._FilterDatabase" localSheetId="4" hidden="1">'TERFİ LİSTESİ'!$A$3:$T$63</definedName>
    <definedName name="İCRA" localSheetId="0">#REF!</definedName>
    <definedName name="İCRA">#REF!</definedName>
    <definedName name="KİRA" localSheetId="0">#REF!</definedName>
    <definedName name="KİRA">#REF!</definedName>
    <definedName name="LİSTE">#REF!</definedName>
    <definedName name="NAFAKA" localSheetId="0">#REF!</definedName>
    <definedName name="NAFAKA">#REF!</definedName>
    <definedName name="SIHHİİZİN" localSheetId="0">#REF!</definedName>
    <definedName name="SIHHİİZİN">#REF!</definedName>
    <definedName name="SOSYALYARDIM" localSheetId="0">#REF!</definedName>
    <definedName name="SOSYALYARDIM">#REF!</definedName>
    <definedName name="_xlnm.Print_Area" localSheetId="1">'diğer personel '!$B$1:$AB$36</definedName>
    <definedName name="_xlnm.Print_Area" localSheetId="2">'MAAŞ DEĞİŞİKLİK FORMU'!$A$3:$S$62</definedName>
    <definedName name="_xlnm.Print_Area" localSheetId="0">'NAKİL BİLDİRİMİ ANASI '!$B$1:$AB$36</definedName>
    <definedName name="_xlnm.Print_Area" localSheetId="3">'SENDİKA-GİRİŞ-ÇIKIŞ'!$A$2:$K$64</definedName>
    <definedName name="_xlnm.Print_Area" localSheetId="5">'TERFİ FORMU'!$B$4:$I$30</definedName>
    <definedName name="_xlnm.Print_Area" localSheetId="4">'TERFİ LİSTESİ'!$A$2:$K$53</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W27" i="51"/>
  <c r="Q27"/>
  <c r="K27"/>
  <c r="AA25"/>
  <c r="Q24"/>
  <c r="L24"/>
  <c r="K24"/>
  <c r="K23"/>
  <c r="K13"/>
  <c r="X9"/>
  <c r="O6"/>
  <c r="X6" s="1"/>
  <c r="X5"/>
  <c r="O5"/>
  <c r="K4"/>
  <c r="X3"/>
  <c r="K26" l="1"/>
  <c r="Y26" l="1"/>
  <c r="K22"/>
  <c r="K10" l="1"/>
  <c r="U25" l="1"/>
  <c r="O7"/>
  <c r="K25"/>
  <c r="O8"/>
  <c r="X8"/>
  <c r="K12" l="1"/>
  <c r="E11" i="38"/>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C11" l="1"/>
  <c r="C12"/>
  <c r="F11" l="1"/>
  <c r="C65"/>
  <c r="C16"/>
  <c r="C58"/>
  <c r="C20"/>
  <c r="F55"/>
  <c r="C55"/>
  <c r="C21"/>
  <c r="C17"/>
  <c r="C15"/>
  <c r="C22"/>
  <c r="C18"/>
  <c r="C14"/>
  <c r="C19"/>
  <c r="C13"/>
  <c r="C42"/>
  <c r="C46"/>
  <c r="C38"/>
  <c r="F63"/>
  <c r="F59"/>
  <c r="F51"/>
  <c r="C49"/>
  <c r="C24"/>
  <c r="C53"/>
  <c r="F53"/>
  <c r="F49"/>
  <c r="C51"/>
  <c r="C48"/>
  <c r="F48"/>
  <c r="C54"/>
  <c r="C23"/>
  <c r="C47"/>
  <c r="C43"/>
  <c r="C39"/>
  <c r="C62"/>
  <c r="C61"/>
  <c r="C57"/>
  <c r="F47"/>
  <c r="C45"/>
  <c r="C41"/>
  <c r="C37"/>
  <c r="C33"/>
  <c r="C29"/>
  <c r="F65"/>
  <c r="F61"/>
  <c r="F57"/>
  <c r="C63"/>
  <c r="C59"/>
  <c r="C35"/>
  <c r="C27"/>
  <c r="C34"/>
  <c r="C30"/>
  <c r="F46"/>
  <c r="C44"/>
  <c r="C40"/>
  <c r="C36"/>
  <c r="C32"/>
  <c r="C28"/>
  <c r="C31"/>
  <c r="F62"/>
  <c r="F58"/>
  <c r="F54"/>
  <c r="F50"/>
  <c r="C25"/>
  <c r="C64"/>
  <c r="C60"/>
  <c r="C56"/>
  <c r="C52"/>
  <c r="F64"/>
  <c r="F60"/>
  <c r="F56"/>
  <c r="F52"/>
  <c r="C50"/>
  <c r="C26"/>
  <c r="G11"/>
  <c r="G12"/>
  <c r="F66"/>
  <c r="F67"/>
  <c r="F68"/>
  <c r="F69"/>
  <c r="C69"/>
  <c r="C66"/>
  <c r="C67"/>
  <c r="C68"/>
  <c r="F12" l="1"/>
  <c r="F13" l="1"/>
  <c r="G13"/>
  <c r="G14"/>
  <c r="F14" l="1"/>
  <c r="F15" l="1"/>
  <c r="G15"/>
  <c r="K24" i="12"/>
  <c r="L24"/>
  <c r="Q24"/>
  <c r="F16" i="38" l="1"/>
  <c r="G16"/>
  <c r="F17" l="1"/>
  <c r="G17"/>
  <c r="F18" l="1"/>
  <c r="G18"/>
  <c r="F19" l="1"/>
  <c r="G19"/>
  <c r="O16" i="21"/>
  <c r="O15"/>
  <c r="O14"/>
  <c r="F20"/>
  <c r="F16"/>
  <c r="F15"/>
  <c r="F14"/>
  <c r="O5" i="33"/>
  <c r="O6"/>
  <c r="O7"/>
  <c r="M8"/>
  <c r="N8"/>
  <c r="O8"/>
  <c r="O9"/>
  <c r="O10"/>
  <c r="O11"/>
  <c r="M12"/>
  <c r="N12"/>
  <c r="O12"/>
  <c r="O13"/>
  <c r="O14"/>
  <c r="O15"/>
  <c r="O16"/>
  <c r="O17"/>
  <c r="M18"/>
  <c r="N18"/>
  <c r="O18"/>
  <c r="O19"/>
  <c r="O20"/>
  <c r="O21"/>
  <c r="O22"/>
  <c r="O23"/>
  <c r="N24"/>
  <c r="O24"/>
  <c r="O25"/>
  <c r="O26"/>
  <c r="O27"/>
  <c r="O28"/>
  <c r="O29"/>
  <c r="O30"/>
  <c r="O31"/>
  <c r="O32"/>
  <c r="O33"/>
  <c r="O34"/>
  <c r="M35"/>
  <c r="N35"/>
  <c r="O35"/>
  <c r="N36"/>
  <c r="O36"/>
  <c r="O37"/>
  <c r="O38"/>
  <c r="O39"/>
  <c r="O40"/>
  <c r="O41"/>
  <c r="O42"/>
  <c r="O43"/>
  <c r="O44"/>
  <c r="O45"/>
  <c r="O46"/>
  <c r="O47"/>
  <c r="O48"/>
  <c r="O49"/>
  <c r="O50"/>
  <c r="O51"/>
  <c r="O52"/>
  <c r="O53"/>
  <c r="O54"/>
  <c r="O55"/>
  <c r="O56"/>
  <c r="O57"/>
  <c r="O58"/>
  <c r="O59"/>
  <c r="O60"/>
  <c r="O61"/>
  <c r="O62"/>
  <c r="O63"/>
  <c r="F5"/>
  <c r="G5"/>
  <c r="I5"/>
  <c r="F6"/>
  <c r="G6"/>
  <c r="I6"/>
  <c r="F7"/>
  <c r="G7"/>
  <c r="I7"/>
  <c r="F8"/>
  <c r="G8"/>
  <c r="I8"/>
  <c r="F9"/>
  <c r="G9"/>
  <c r="I9"/>
  <c r="F10"/>
  <c r="G10"/>
  <c r="I10"/>
  <c r="F11"/>
  <c r="G11"/>
  <c r="I11"/>
  <c r="F12"/>
  <c r="G12"/>
  <c r="I12"/>
  <c r="F13"/>
  <c r="G13"/>
  <c r="I13"/>
  <c r="F14"/>
  <c r="G14"/>
  <c r="I14"/>
  <c r="F15"/>
  <c r="G15"/>
  <c r="I15"/>
  <c r="F16"/>
  <c r="G16"/>
  <c r="I16"/>
  <c r="F17"/>
  <c r="G17"/>
  <c r="I17"/>
  <c r="F18"/>
  <c r="G18"/>
  <c r="I18"/>
  <c r="F19"/>
  <c r="G19"/>
  <c r="I19"/>
  <c r="F20"/>
  <c r="G20"/>
  <c r="I20"/>
  <c r="F21"/>
  <c r="G21"/>
  <c r="I21"/>
  <c r="F22"/>
  <c r="G22"/>
  <c r="I22"/>
  <c r="F23"/>
  <c r="G23"/>
  <c r="I23"/>
  <c r="F24"/>
  <c r="G24"/>
  <c r="I24"/>
  <c r="F25"/>
  <c r="G25"/>
  <c r="I25"/>
  <c r="F26"/>
  <c r="G26"/>
  <c r="I26"/>
  <c r="F27"/>
  <c r="I27"/>
  <c r="F28"/>
  <c r="I28"/>
  <c r="F29"/>
  <c r="I29"/>
  <c r="F30"/>
  <c r="I30"/>
  <c r="F31"/>
  <c r="I31"/>
  <c r="F32"/>
  <c r="I32"/>
  <c r="F33"/>
  <c r="I33"/>
  <c r="F34"/>
  <c r="I34"/>
  <c r="F35"/>
  <c r="I35"/>
  <c r="F36"/>
  <c r="I36"/>
  <c r="F37"/>
  <c r="I37"/>
  <c r="F38"/>
  <c r="I38"/>
  <c r="F39"/>
  <c r="I39"/>
  <c r="F40"/>
  <c r="G40"/>
  <c r="I40"/>
  <c r="F41"/>
  <c r="G41"/>
  <c r="I41"/>
  <c r="F42"/>
  <c r="G42"/>
  <c r="I42"/>
  <c r="F43"/>
  <c r="G43"/>
  <c r="I43"/>
  <c r="F44"/>
  <c r="G44"/>
  <c r="I44"/>
  <c r="F45"/>
  <c r="G45"/>
  <c r="I45"/>
  <c r="F46"/>
  <c r="G46"/>
  <c r="I46"/>
  <c r="F47"/>
  <c r="G47"/>
  <c r="I47"/>
  <c r="F48"/>
  <c r="G48"/>
  <c r="I48"/>
  <c r="F49"/>
  <c r="G49"/>
  <c r="I49"/>
  <c r="F50"/>
  <c r="G50"/>
  <c r="I50"/>
  <c r="F51"/>
  <c r="G51"/>
  <c r="I51"/>
  <c r="F52"/>
  <c r="G52"/>
  <c r="I52"/>
  <c r="F53"/>
  <c r="G53"/>
  <c r="I53"/>
  <c r="F54"/>
  <c r="G54"/>
  <c r="I54"/>
  <c r="F55"/>
  <c r="G55"/>
  <c r="I55"/>
  <c r="F56"/>
  <c r="G56"/>
  <c r="I56"/>
  <c r="F57"/>
  <c r="G57"/>
  <c r="I57"/>
  <c r="F58"/>
  <c r="G58"/>
  <c r="I58"/>
  <c r="F59"/>
  <c r="G59"/>
  <c r="I59"/>
  <c r="F60"/>
  <c r="G60"/>
  <c r="I60"/>
  <c r="F61"/>
  <c r="G61"/>
  <c r="I61"/>
  <c r="F62"/>
  <c r="G62"/>
  <c r="I62"/>
  <c r="F63"/>
  <c r="G63"/>
  <c r="I63"/>
  <c r="F20" i="38" l="1"/>
  <c r="G20"/>
  <c r="F21" l="1"/>
  <c r="G21"/>
  <c r="O12" i="21"/>
  <c r="F12"/>
  <c r="C10" i="33"/>
  <c r="C60"/>
  <c r="C44"/>
  <c r="C28"/>
  <c r="C12"/>
  <c r="C59"/>
  <c r="C51"/>
  <c r="C43"/>
  <c r="C35"/>
  <c r="C27"/>
  <c r="C19"/>
  <c r="C11"/>
  <c r="C58"/>
  <c r="C57"/>
  <c r="C49"/>
  <c r="C41"/>
  <c r="C33"/>
  <c r="C25"/>
  <c r="C17"/>
  <c r="C9"/>
  <c r="C26"/>
  <c r="C56"/>
  <c r="R13" i="21"/>
  <c r="I13"/>
  <c r="C24" i="33"/>
  <c r="C8"/>
  <c r="C42"/>
  <c r="C48"/>
  <c r="C32"/>
  <c r="C47"/>
  <c r="C31"/>
  <c r="C15"/>
  <c r="C50"/>
  <c r="C40"/>
  <c r="C16"/>
  <c r="C63"/>
  <c r="C55"/>
  <c r="C39"/>
  <c r="C23"/>
  <c r="C7"/>
  <c r="C62"/>
  <c r="C54"/>
  <c r="C46"/>
  <c r="C38"/>
  <c r="C30"/>
  <c r="C22"/>
  <c r="C14"/>
  <c r="C6"/>
  <c r="C18"/>
  <c r="C61"/>
  <c r="C53"/>
  <c r="C45"/>
  <c r="C37"/>
  <c r="C29"/>
  <c r="C21"/>
  <c r="C13"/>
  <c r="C5"/>
  <c r="C34"/>
  <c r="C52"/>
  <c r="C36"/>
  <c r="C20"/>
  <c r="F22" i="38" l="1"/>
  <c r="G22"/>
  <c r="O9" i="21"/>
  <c r="F9"/>
  <c r="F23" i="38" l="1"/>
  <c r="G23"/>
  <c r="P26"/>
  <c r="P24"/>
  <c r="P23"/>
  <c r="P22"/>
  <c r="P29"/>
  <c r="P43"/>
  <c r="P19"/>
  <c r="O12"/>
  <c r="P14"/>
  <c r="P15"/>
  <c r="P16"/>
  <c r="P18"/>
  <c r="O20"/>
  <c r="O28"/>
  <c r="P30"/>
  <c r="P31"/>
  <c r="P32"/>
  <c r="P34"/>
  <c r="P35"/>
  <c r="O36"/>
  <c r="P38"/>
  <c r="P39"/>
  <c r="P40"/>
  <c r="O44"/>
  <c r="P46"/>
  <c r="P47"/>
  <c r="P48"/>
  <c r="O52"/>
  <c r="P54"/>
  <c r="P55"/>
  <c r="O60"/>
  <c r="P62"/>
  <c r="O68"/>
  <c r="H13" i="33"/>
  <c r="H14"/>
  <c r="H15"/>
  <c r="H16"/>
  <c r="H17"/>
  <c r="H18"/>
  <c r="H19"/>
  <c r="H20"/>
  <c r="H21"/>
  <c r="H22"/>
  <c r="H23"/>
  <c r="H25"/>
  <c r="H26"/>
  <c r="H27"/>
  <c r="H28"/>
  <c r="H29"/>
  <c r="H30"/>
  <c r="H31"/>
  <c r="H32"/>
  <c r="H33"/>
  <c r="H35"/>
  <c r="H36"/>
  <c r="H37"/>
  <c r="H38"/>
  <c r="H39"/>
  <c r="H40"/>
  <c r="H41"/>
  <c r="H42"/>
  <c r="H43"/>
  <c r="H45"/>
  <c r="H46"/>
  <c r="H47"/>
  <c r="H48"/>
  <c r="H49"/>
  <c r="H50"/>
  <c r="H52"/>
  <c r="H53"/>
  <c r="H54"/>
  <c r="H55"/>
  <c r="H56"/>
  <c r="H57"/>
  <c r="H58"/>
  <c r="H59"/>
  <c r="H60"/>
  <c r="H61"/>
  <c r="H62"/>
  <c r="H63"/>
  <c r="H5"/>
  <c r="H6"/>
  <c r="H7"/>
  <c r="H8"/>
  <c r="H9"/>
  <c r="H10"/>
  <c r="H11"/>
  <c r="H12"/>
  <c r="F24" i="38" l="1"/>
  <c r="G24"/>
  <c r="N29"/>
  <c r="N21"/>
  <c r="N33"/>
  <c r="N25"/>
  <c r="N17"/>
  <c r="O69"/>
  <c r="O61"/>
  <c r="O53"/>
  <c r="O45"/>
  <c r="O37"/>
  <c r="O29"/>
  <c r="O21"/>
  <c r="O13"/>
  <c r="P28"/>
  <c r="P21"/>
  <c r="P36"/>
  <c r="N31"/>
  <c r="N23"/>
  <c r="N15"/>
  <c r="O67"/>
  <c r="O59"/>
  <c r="O51"/>
  <c r="O43"/>
  <c r="O35"/>
  <c r="O27"/>
  <c r="O19"/>
  <c r="O11"/>
  <c r="P51"/>
  <c r="P44"/>
  <c r="P37"/>
  <c r="N30"/>
  <c r="N22"/>
  <c r="N14"/>
  <c r="O66"/>
  <c r="O58"/>
  <c r="O50"/>
  <c r="O42"/>
  <c r="O34"/>
  <c r="O26"/>
  <c r="O18"/>
  <c r="P59"/>
  <c r="P52"/>
  <c r="P45"/>
  <c r="P42"/>
  <c r="N13"/>
  <c r="O65"/>
  <c r="O57"/>
  <c r="O49"/>
  <c r="O41"/>
  <c r="O33"/>
  <c r="O25"/>
  <c r="O17"/>
  <c r="P67"/>
  <c r="P60"/>
  <c r="P53"/>
  <c r="P50"/>
  <c r="N28"/>
  <c r="N20"/>
  <c r="N12"/>
  <c r="O64"/>
  <c r="O56"/>
  <c r="O48"/>
  <c r="O40"/>
  <c r="O32"/>
  <c r="O24"/>
  <c r="O16"/>
  <c r="P11"/>
  <c r="P65"/>
  <c r="P68"/>
  <c r="P61"/>
  <c r="P56"/>
  <c r="P58"/>
  <c r="N27"/>
  <c r="N19"/>
  <c r="N11"/>
  <c r="O63"/>
  <c r="O55"/>
  <c r="O47"/>
  <c r="O39"/>
  <c r="O31"/>
  <c r="O23"/>
  <c r="O15"/>
  <c r="P12"/>
  <c r="P41"/>
  <c r="P69"/>
  <c r="P63"/>
  <c r="P64"/>
  <c r="P66"/>
  <c r="N26"/>
  <c r="N18"/>
  <c r="O62"/>
  <c r="O54"/>
  <c r="O46"/>
  <c r="O38"/>
  <c r="O30"/>
  <c r="O22"/>
  <c r="O14"/>
  <c r="P27"/>
  <c r="P20"/>
  <c r="P13"/>
  <c r="P57"/>
  <c r="P25"/>
  <c r="P33"/>
  <c r="P17"/>
  <c r="P49"/>
  <c r="K52"/>
  <c r="M40"/>
  <c r="K67"/>
  <c r="K59"/>
  <c r="K51"/>
  <c r="K43"/>
  <c r="K35"/>
  <c r="K27"/>
  <c r="K19"/>
  <c r="K11"/>
  <c r="M63"/>
  <c r="M55"/>
  <c r="M47"/>
  <c r="M39"/>
  <c r="M31"/>
  <c r="L31"/>
  <c r="M23"/>
  <c r="L23"/>
  <c r="M15"/>
  <c r="L15"/>
  <c r="K36"/>
  <c r="M24"/>
  <c r="L24"/>
  <c r="K66"/>
  <c r="K58"/>
  <c r="K50"/>
  <c r="K42"/>
  <c r="K34"/>
  <c r="K26"/>
  <c r="K18"/>
  <c r="M62"/>
  <c r="M54"/>
  <c r="M46"/>
  <c r="M38"/>
  <c r="M30"/>
  <c r="L30"/>
  <c r="M22"/>
  <c r="L22"/>
  <c r="M14"/>
  <c r="L14"/>
  <c r="K28"/>
  <c r="M32"/>
  <c r="L32"/>
  <c r="K65"/>
  <c r="K57"/>
  <c r="K49"/>
  <c r="K41"/>
  <c r="K33"/>
  <c r="K25"/>
  <c r="K17"/>
  <c r="M69"/>
  <c r="M61"/>
  <c r="M53"/>
  <c r="M45"/>
  <c r="M37"/>
  <c r="M29"/>
  <c r="L29"/>
  <c r="M21"/>
  <c r="L21"/>
  <c r="M13"/>
  <c r="L13"/>
  <c r="K60"/>
  <c r="M48"/>
  <c r="K64"/>
  <c r="K56"/>
  <c r="K48"/>
  <c r="K40"/>
  <c r="K32"/>
  <c r="K24"/>
  <c r="K16"/>
  <c r="M68"/>
  <c r="M60"/>
  <c r="M52"/>
  <c r="M44"/>
  <c r="M36"/>
  <c r="M28"/>
  <c r="L28"/>
  <c r="M20"/>
  <c r="L20"/>
  <c r="M12"/>
  <c r="L12"/>
  <c r="N32"/>
  <c r="N24"/>
  <c r="N16"/>
  <c r="K20"/>
  <c r="M64"/>
  <c r="K63"/>
  <c r="K55"/>
  <c r="K47"/>
  <c r="K39"/>
  <c r="K31"/>
  <c r="K23"/>
  <c r="K15"/>
  <c r="M67"/>
  <c r="M59"/>
  <c r="M51"/>
  <c r="M43"/>
  <c r="M35"/>
  <c r="M27"/>
  <c r="L27"/>
  <c r="M19"/>
  <c r="L19"/>
  <c r="M11"/>
  <c r="L11"/>
  <c r="K68"/>
  <c r="K12"/>
  <c r="M16"/>
  <c r="L16"/>
  <c r="K62"/>
  <c r="K54"/>
  <c r="K46"/>
  <c r="K38"/>
  <c r="K30"/>
  <c r="K22"/>
  <c r="K14"/>
  <c r="M66"/>
  <c r="M58"/>
  <c r="M50"/>
  <c r="M42"/>
  <c r="M34"/>
  <c r="M26"/>
  <c r="L26"/>
  <c r="M18"/>
  <c r="L18"/>
  <c r="K44"/>
  <c r="M56"/>
  <c r="K69"/>
  <c r="K61"/>
  <c r="K53"/>
  <c r="K45"/>
  <c r="K37"/>
  <c r="K29"/>
  <c r="K21"/>
  <c r="K13"/>
  <c r="M65"/>
  <c r="M57"/>
  <c r="M49"/>
  <c r="M41"/>
  <c r="M33"/>
  <c r="L33"/>
  <c r="M25"/>
  <c r="L25"/>
  <c r="M17"/>
  <c r="L17"/>
  <c r="S11"/>
  <c r="Q11"/>
  <c r="R11"/>
  <c r="T11"/>
  <c r="S12"/>
  <c r="Q12"/>
  <c r="R12"/>
  <c r="T12"/>
  <c r="S13"/>
  <c r="Q13"/>
  <c r="R13"/>
  <c r="T13"/>
  <c r="S14"/>
  <c r="Q14"/>
  <c r="R14"/>
  <c r="T14"/>
  <c r="S15"/>
  <c r="Q15"/>
  <c r="R15"/>
  <c r="T15"/>
  <c r="S16"/>
  <c r="Q16"/>
  <c r="R16"/>
  <c r="T16"/>
  <c r="S17"/>
  <c r="Q17"/>
  <c r="R17"/>
  <c r="T17"/>
  <c r="S18"/>
  <c r="Q18"/>
  <c r="R18"/>
  <c r="T18"/>
  <c r="S19"/>
  <c r="Q19"/>
  <c r="R19"/>
  <c r="T19"/>
  <c r="S20"/>
  <c r="Q20"/>
  <c r="R20"/>
  <c r="T20"/>
  <c r="S21"/>
  <c r="Q21"/>
  <c r="R21"/>
  <c r="T21"/>
  <c r="S22"/>
  <c r="Q22"/>
  <c r="R22"/>
  <c r="T22"/>
  <c r="S23"/>
  <c r="Q23"/>
  <c r="R23"/>
  <c r="T23"/>
  <c r="S24"/>
  <c r="Q24"/>
  <c r="R24"/>
  <c r="T24"/>
  <c r="S25"/>
  <c r="Q25"/>
  <c r="R25"/>
  <c r="T25"/>
  <c r="S26"/>
  <c r="Q26"/>
  <c r="R26"/>
  <c r="T26"/>
  <c r="S27"/>
  <c r="Q27"/>
  <c r="R27"/>
  <c r="T27"/>
  <c r="S28"/>
  <c r="Q28"/>
  <c r="R28"/>
  <c r="T28"/>
  <c r="S29"/>
  <c r="Q29"/>
  <c r="R29"/>
  <c r="T29"/>
  <c r="S30"/>
  <c r="Q30"/>
  <c r="R30"/>
  <c r="T30"/>
  <c r="S31"/>
  <c r="Q31"/>
  <c r="R31"/>
  <c r="T31"/>
  <c r="S32"/>
  <c r="Q32"/>
  <c r="R32"/>
  <c r="T32"/>
  <c r="S33"/>
  <c r="Q33"/>
  <c r="R33"/>
  <c r="T33"/>
  <c r="S34"/>
  <c r="Q34"/>
  <c r="R34"/>
  <c r="T34"/>
  <c r="S35"/>
  <c r="Q35"/>
  <c r="R35"/>
  <c r="T35"/>
  <c r="S36"/>
  <c r="Q36"/>
  <c r="R36"/>
  <c r="T36"/>
  <c r="S37"/>
  <c r="Q37"/>
  <c r="R37"/>
  <c r="T37"/>
  <c r="S38"/>
  <c r="Q38"/>
  <c r="R38"/>
  <c r="T38"/>
  <c r="S39"/>
  <c r="Q39"/>
  <c r="R39"/>
  <c r="T39"/>
  <c r="S40"/>
  <c r="Q40"/>
  <c r="R40"/>
  <c r="T40"/>
  <c r="S41"/>
  <c r="Q41"/>
  <c r="R41"/>
  <c r="T41"/>
  <c r="S42"/>
  <c r="Q42"/>
  <c r="R42"/>
  <c r="T42"/>
  <c r="S43"/>
  <c r="Q43"/>
  <c r="R43"/>
  <c r="T43"/>
  <c r="S44"/>
  <c r="Q44"/>
  <c r="R44"/>
  <c r="T44"/>
  <c r="S45"/>
  <c r="Q45"/>
  <c r="R45"/>
  <c r="T45"/>
  <c r="S46"/>
  <c r="Q46"/>
  <c r="R46"/>
  <c r="T46"/>
  <c r="S47"/>
  <c r="Q47"/>
  <c r="R47"/>
  <c r="T47"/>
  <c r="S48"/>
  <c r="Q48"/>
  <c r="R48"/>
  <c r="T48"/>
  <c r="S49"/>
  <c r="Q49"/>
  <c r="R49"/>
  <c r="T49"/>
  <c r="S50"/>
  <c r="Q50"/>
  <c r="R50"/>
  <c r="T50"/>
  <c r="S51"/>
  <c r="Q51"/>
  <c r="R51"/>
  <c r="T51"/>
  <c r="S52"/>
  <c r="Q52"/>
  <c r="R52"/>
  <c r="T52"/>
  <c r="S53"/>
  <c r="Q53"/>
  <c r="R53"/>
  <c r="T53"/>
  <c r="S54"/>
  <c r="Q54"/>
  <c r="R54"/>
  <c r="T54"/>
  <c r="S55"/>
  <c r="Q55"/>
  <c r="R55"/>
  <c r="T55"/>
  <c r="S56"/>
  <c r="Q56"/>
  <c r="R56"/>
  <c r="T56"/>
  <c r="S57"/>
  <c r="Q57"/>
  <c r="R57"/>
  <c r="T57"/>
  <c r="S58"/>
  <c r="Q58"/>
  <c r="R58"/>
  <c r="T58"/>
  <c r="S59"/>
  <c r="Q59"/>
  <c r="R59"/>
  <c r="T59"/>
  <c r="S60"/>
  <c r="Q60"/>
  <c r="R60"/>
  <c r="T60"/>
  <c r="S61"/>
  <c r="Q61"/>
  <c r="R61"/>
  <c r="T61"/>
  <c r="S62"/>
  <c r="Q62"/>
  <c r="R62"/>
  <c r="T62"/>
  <c r="S63"/>
  <c r="Q63"/>
  <c r="R63"/>
  <c r="T63"/>
  <c r="S64"/>
  <c r="Q64"/>
  <c r="R64"/>
  <c r="T64"/>
  <c r="S65"/>
  <c r="Q65"/>
  <c r="R65"/>
  <c r="T65"/>
  <c r="S66"/>
  <c r="Q66"/>
  <c r="R66"/>
  <c r="T66"/>
  <c r="S67"/>
  <c r="Q67"/>
  <c r="R67"/>
  <c r="T67"/>
  <c r="S68"/>
  <c r="Q68"/>
  <c r="R68"/>
  <c r="T68"/>
  <c r="S69"/>
  <c r="Q69"/>
  <c r="R69"/>
  <c r="T69"/>
  <c r="B54" i="33"/>
  <c r="B55"/>
  <c r="B56"/>
  <c r="B57"/>
  <c r="B58"/>
  <c r="B59"/>
  <c r="B60"/>
  <c r="B61"/>
  <c r="B62"/>
  <c r="B63"/>
  <c r="A57" i="47"/>
  <c r="B57"/>
  <c r="C57"/>
  <c r="I57"/>
  <c r="A58"/>
  <c r="B58"/>
  <c r="C58"/>
  <c r="I58"/>
  <c r="A59"/>
  <c r="B59"/>
  <c r="C59"/>
  <c r="I59"/>
  <c r="A60"/>
  <c r="B60"/>
  <c r="C60"/>
  <c r="I60"/>
  <c r="A61"/>
  <c r="B61"/>
  <c r="C61"/>
  <c r="I61"/>
  <c r="A62"/>
  <c r="B62"/>
  <c r="C62"/>
  <c r="I62"/>
  <c r="A63"/>
  <c r="B63"/>
  <c r="C63"/>
  <c r="I63"/>
  <c r="A64"/>
  <c r="B64"/>
  <c r="C64"/>
  <c r="I64"/>
  <c r="G25" i="38" l="1"/>
  <c r="F25"/>
  <c r="L62" i="33"/>
  <c r="L54"/>
  <c r="L60"/>
  <c r="L58"/>
  <c r="L57"/>
  <c r="L56"/>
  <c r="L59"/>
  <c r="L63"/>
  <c r="L55"/>
  <c r="L61"/>
  <c r="G26" i="38" l="1"/>
  <c r="F26"/>
  <c r="N34"/>
  <c r="L34"/>
  <c r="G27" l="1"/>
  <c r="F27"/>
  <c r="N35"/>
  <c r="L35"/>
  <c r="L36"/>
  <c r="E54" i="33"/>
  <c r="K54"/>
  <c r="E55"/>
  <c r="K55"/>
  <c r="E56"/>
  <c r="K56"/>
  <c r="M36"/>
  <c r="E57"/>
  <c r="K57"/>
  <c r="E58"/>
  <c r="K58"/>
  <c r="E59"/>
  <c r="K59"/>
  <c r="E60"/>
  <c r="K60"/>
  <c r="E61"/>
  <c r="K61"/>
  <c r="E62"/>
  <c r="K62"/>
  <c r="E63"/>
  <c r="J63"/>
  <c r="G28" i="38" l="1"/>
  <c r="F28"/>
  <c r="F4" i="33"/>
  <c r="C10" i="38"/>
  <c r="C4" i="33"/>
  <c r="L37" i="38"/>
  <c r="N36"/>
  <c r="I63"/>
  <c r="I64"/>
  <c r="M63" i="33"/>
  <c r="N63"/>
  <c r="J67" i="38"/>
  <c r="M57" i="33"/>
  <c r="N57"/>
  <c r="M54"/>
  <c r="N54"/>
  <c r="M60"/>
  <c r="N60"/>
  <c r="M55"/>
  <c r="N55"/>
  <c r="M61"/>
  <c r="N61"/>
  <c r="M58"/>
  <c r="N58"/>
  <c r="M62"/>
  <c r="N62"/>
  <c r="M56"/>
  <c r="N56"/>
  <c r="J60" i="38"/>
  <c r="J66"/>
  <c r="M59" i="33"/>
  <c r="N59"/>
  <c r="I32" i="38"/>
  <c r="I54"/>
  <c r="I46"/>
  <c r="I38"/>
  <c r="I30"/>
  <c r="I22"/>
  <c r="I14"/>
  <c r="I69"/>
  <c r="P59" i="33"/>
  <c r="H65" i="38"/>
  <c r="I60"/>
  <c r="I16"/>
  <c r="I37"/>
  <c r="I48"/>
  <c r="I53"/>
  <c r="I13"/>
  <c r="I52"/>
  <c r="I44"/>
  <c r="I36"/>
  <c r="I28"/>
  <c r="I20"/>
  <c r="I12"/>
  <c r="H69"/>
  <c r="P63" i="33"/>
  <c r="P57"/>
  <c r="H63" i="38"/>
  <c r="I61"/>
  <c r="P54" i="33"/>
  <c r="H60" i="38"/>
  <c r="I56"/>
  <c r="I21"/>
  <c r="I59"/>
  <c r="I51"/>
  <c r="I43"/>
  <c r="I35"/>
  <c r="I27"/>
  <c r="I19"/>
  <c r="I11"/>
  <c r="I67"/>
  <c r="P60" i="33"/>
  <c r="H66" i="38"/>
  <c r="I45"/>
  <c r="I66"/>
  <c r="I58"/>
  <c r="I50"/>
  <c r="I42"/>
  <c r="I34"/>
  <c r="I26"/>
  <c r="I18"/>
  <c r="H61"/>
  <c r="P55" i="33"/>
  <c r="I40" i="38"/>
  <c r="I29"/>
  <c r="I57"/>
  <c r="I49"/>
  <c r="I41"/>
  <c r="I33"/>
  <c r="I25"/>
  <c r="I17"/>
  <c r="I68"/>
  <c r="P61" i="33"/>
  <c r="H67" i="38"/>
  <c r="P58" i="33"/>
  <c r="H64" i="38"/>
  <c r="I62"/>
  <c r="I24"/>
  <c r="I65"/>
  <c r="I55"/>
  <c r="I47"/>
  <c r="I39"/>
  <c r="I31"/>
  <c r="I23"/>
  <c r="I15"/>
  <c r="P62" i="33"/>
  <c r="H68" i="38"/>
  <c r="P56" i="33"/>
  <c r="H62" i="38"/>
  <c r="D37" i="33"/>
  <c r="K63"/>
  <c r="S7" i="38"/>
  <c r="G29" l="1"/>
  <c r="F29"/>
  <c r="N37"/>
  <c r="J64"/>
  <c r="J63"/>
  <c r="J68"/>
  <c r="J62"/>
  <c r="J61"/>
  <c r="J65"/>
  <c r="S63" i="33"/>
  <c r="J69" i="38"/>
  <c r="Q50" i="33"/>
  <c r="R50"/>
  <c r="Q60"/>
  <c r="R60"/>
  <c r="T60" s="1"/>
  <c r="Q16"/>
  <c r="R16"/>
  <c r="Q48"/>
  <c r="R48"/>
  <c r="Q22"/>
  <c r="R22"/>
  <c r="Q5"/>
  <c r="R5"/>
  <c r="Q23"/>
  <c r="R23"/>
  <c r="Q18"/>
  <c r="R18"/>
  <c r="Q49"/>
  <c r="R49"/>
  <c r="Q58"/>
  <c r="R58"/>
  <c r="T58" s="1"/>
  <c r="Q56"/>
  <c r="R56"/>
  <c r="T56" s="1"/>
  <c r="Q20"/>
  <c r="R20"/>
  <c r="Q52"/>
  <c r="R52"/>
  <c r="Q26"/>
  <c r="R26"/>
  <c r="Q13"/>
  <c r="R13"/>
  <c r="Q31"/>
  <c r="R31"/>
  <c r="Q43"/>
  <c r="R43"/>
  <c r="Q12"/>
  <c r="R12"/>
  <c r="Q54"/>
  <c r="R54"/>
  <c r="T54" s="1"/>
  <c r="Q59"/>
  <c r="R59"/>
  <c r="T59" s="1"/>
  <c r="Q57"/>
  <c r="R57"/>
  <c r="T57" s="1"/>
  <c r="Q30"/>
  <c r="R30"/>
  <c r="Q21"/>
  <c r="R21"/>
  <c r="Q39"/>
  <c r="R39"/>
  <c r="Q9"/>
  <c r="R9"/>
  <c r="Q11"/>
  <c r="R11"/>
  <c r="Q15"/>
  <c r="R15"/>
  <c r="Q19"/>
  <c r="R19"/>
  <c r="Q47"/>
  <c r="R47"/>
  <c r="Q17"/>
  <c r="R17"/>
  <c r="Q55"/>
  <c r="R55"/>
  <c r="T55" s="1"/>
  <c r="Q61"/>
  <c r="R61"/>
  <c r="T61" s="1"/>
  <c r="Q28"/>
  <c r="R28"/>
  <c r="Q29"/>
  <c r="R29"/>
  <c r="Q63"/>
  <c r="R63"/>
  <c r="T63" s="1"/>
  <c r="Q32"/>
  <c r="R32"/>
  <c r="Q6"/>
  <c r="R6"/>
  <c r="Q38"/>
  <c r="R38"/>
  <c r="Q37"/>
  <c r="R37"/>
  <c r="Q25"/>
  <c r="R25"/>
  <c r="Q27"/>
  <c r="R27"/>
  <c r="Q62"/>
  <c r="R62"/>
  <c r="T62" s="1"/>
  <c r="Q36"/>
  <c r="R36"/>
  <c r="Q10"/>
  <c r="R10"/>
  <c r="Q42"/>
  <c r="R42"/>
  <c r="Q45"/>
  <c r="R45"/>
  <c r="Q33"/>
  <c r="R33"/>
  <c r="Q35"/>
  <c r="R35"/>
  <c r="Q8"/>
  <c r="R8"/>
  <c r="Q40"/>
  <c r="R40"/>
  <c r="Q14"/>
  <c r="R14"/>
  <c r="Q46"/>
  <c r="R46"/>
  <c r="Q53"/>
  <c r="R53"/>
  <c r="Q7"/>
  <c r="R7"/>
  <c r="Q41"/>
  <c r="R41"/>
  <c r="G30" i="38" l="1"/>
  <c r="F30"/>
  <c r="G31" l="1"/>
  <c r="F31"/>
  <c r="N38"/>
  <c r="L38"/>
  <c r="D59" i="33"/>
  <c r="D57"/>
  <c r="D58"/>
  <c r="D55"/>
  <c r="D63"/>
  <c r="D54"/>
  <c r="D60"/>
  <c r="D61"/>
  <c r="D56"/>
  <c r="D62"/>
  <c r="G32" i="38" l="1"/>
  <c r="F32"/>
  <c r="N39"/>
  <c r="L39"/>
  <c r="G33" l="1"/>
  <c r="N40"/>
  <c r="L40"/>
  <c r="G34" l="1"/>
  <c r="G27" i="33"/>
  <c r="F33" i="38"/>
  <c r="N41"/>
  <c r="L41"/>
  <c r="L42"/>
  <c r="G28" i="33" l="1"/>
  <c r="F34" i="38"/>
  <c r="G35"/>
  <c r="L43"/>
  <c r="N42"/>
  <c r="G29" i="33" l="1"/>
  <c r="F35" i="38"/>
  <c r="G36"/>
  <c r="N44"/>
  <c r="L44"/>
  <c r="N43"/>
  <c r="G37" l="1"/>
  <c r="G30" i="33"/>
  <c r="F36" i="38"/>
  <c r="N45"/>
  <c r="L45"/>
  <c r="L46"/>
  <c r="G38" l="1"/>
  <c r="G31" i="33"/>
  <c r="F37" i="38"/>
  <c r="L47"/>
  <c r="N46"/>
  <c r="G39" l="1"/>
  <c r="G32" i="33"/>
  <c r="F38" i="38"/>
  <c r="N48"/>
  <c r="L48"/>
  <c r="N47"/>
  <c r="G40" l="1"/>
  <c r="G33" i="33"/>
  <c r="F39" i="38"/>
  <c r="N49"/>
  <c r="L49"/>
  <c r="G34" i="33" l="1"/>
  <c r="F40" i="38"/>
  <c r="G41"/>
  <c r="N50"/>
  <c r="L50"/>
  <c r="G42" l="1"/>
  <c r="G35" i="33"/>
  <c r="F41" i="38"/>
  <c r="N51"/>
  <c r="L51"/>
  <c r="G36" i="33" l="1"/>
  <c r="F42" i="38"/>
  <c r="G43"/>
  <c r="N52"/>
  <c r="L52"/>
  <c r="G37" i="33" l="1"/>
  <c r="F43" i="38"/>
  <c r="G44"/>
  <c r="N53"/>
  <c r="L53"/>
  <c r="G45" l="1"/>
  <c r="G38" i="33"/>
  <c r="F44" i="38"/>
  <c r="N54"/>
  <c r="L54"/>
  <c r="G46" l="1"/>
  <c r="G39" i="33"/>
  <c r="F45" i="38"/>
  <c r="N55"/>
  <c r="L55"/>
  <c r="G47" l="1"/>
  <c r="N56"/>
  <c r="L56"/>
  <c r="G48" l="1"/>
  <c r="N57"/>
  <c r="L57"/>
  <c r="G49" l="1"/>
  <c r="N58"/>
  <c r="L58"/>
  <c r="G50" l="1"/>
  <c r="N59"/>
  <c r="L59"/>
  <c r="G51" l="1"/>
  <c r="N60"/>
  <c r="L60"/>
  <c r="G52" l="1"/>
  <c r="N61"/>
  <c r="L61"/>
  <c r="O11" i="21"/>
  <c r="O10"/>
  <c r="R5"/>
  <c r="G53" i="38" l="1"/>
  <c r="L67"/>
  <c r="L63"/>
  <c r="L64"/>
  <c r="L66"/>
  <c r="L65"/>
  <c r="L62"/>
  <c r="L69"/>
  <c r="L68"/>
  <c r="N67"/>
  <c r="N63"/>
  <c r="N69"/>
  <c r="N68"/>
  <c r="N64"/>
  <c r="N62"/>
  <c r="N66"/>
  <c r="N65"/>
  <c r="G54" l="1"/>
  <c r="A22" i="47"/>
  <c r="B22"/>
  <c r="C22"/>
  <c r="A23"/>
  <c r="B23"/>
  <c r="C23"/>
  <c r="A24"/>
  <c r="B24"/>
  <c r="C24"/>
  <c r="A25"/>
  <c r="B25"/>
  <c r="C25"/>
  <c r="A26"/>
  <c r="B26"/>
  <c r="C26"/>
  <c r="A27"/>
  <c r="B27"/>
  <c r="C27"/>
  <c r="A28"/>
  <c r="B28"/>
  <c r="C28"/>
  <c r="A29"/>
  <c r="B29"/>
  <c r="C29"/>
  <c r="A30"/>
  <c r="B30"/>
  <c r="C30"/>
  <c r="A31"/>
  <c r="B31"/>
  <c r="C31"/>
  <c r="A32"/>
  <c r="B32"/>
  <c r="C32"/>
  <c r="A33"/>
  <c r="B33"/>
  <c r="C33"/>
  <c r="A34"/>
  <c r="B34"/>
  <c r="C34"/>
  <c r="A35"/>
  <c r="B35"/>
  <c r="C35"/>
  <c r="A36"/>
  <c r="B36"/>
  <c r="C36"/>
  <c r="A37"/>
  <c r="B37"/>
  <c r="C37"/>
  <c r="A38"/>
  <c r="B38"/>
  <c r="C38"/>
  <c r="A39"/>
  <c r="B39"/>
  <c r="C39"/>
  <c r="A40"/>
  <c r="B40"/>
  <c r="C40"/>
  <c r="A41"/>
  <c r="B41"/>
  <c r="C41"/>
  <c r="A42"/>
  <c r="B42"/>
  <c r="C42"/>
  <c r="A43"/>
  <c r="B43"/>
  <c r="C43"/>
  <c r="A44"/>
  <c r="B44"/>
  <c r="C44"/>
  <c r="A45"/>
  <c r="B45"/>
  <c r="C45"/>
  <c r="A46"/>
  <c r="B46"/>
  <c r="C46"/>
  <c r="A47"/>
  <c r="B47"/>
  <c r="C47"/>
  <c r="A48"/>
  <c r="B48"/>
  <c r="C48"/>
  <c r="A49"/>
  <c r="B49"/>
  <c r="C49"/>
  <c r="A50"/>
  <c r="B50"/>
  <c r="C50"/>
  <c r="A51"/>
  <c r="B51"/>
  <c r="C51"/>
  <c r="A52"/>
  <c r="B52"/>
  <c r="C52"/>
  <c r="A53"/>
  <c r="B53"/>
  <c r="C53"/>
  <c r="A54"/>
  <c r="B54"/>
  <c r="C54"/>
  <c r="A55"/>
  <c r="B55"/>
  <c r="C55"/>
  <c r="A56"/>
  <c r="B56"/>
  <c r="C56"/>
  <c r="G55" i="38" l="1"/>
  <c r="H51" i="33"/>
  <c r="J57" i="38"/>
  <c r="M53" i="33"/>
  <c r="N53"/>
  <c r="M52"/>
  <c r="N52"/>
  <c r="M51"/>
  <c r="N51"/>
  <c r="Q51"/>
  <c r="R51"/>
  <c r="P53"/>
  <c r="H59" i="38"/>
  <c r="P52" i="33"/>
  <c r="H58" i="38"/>
  <c r="P51" i="33"/>
  <c r="H57" i="38"/>
  <c r="G56" l="1"/>
  <c r="J58"/>
  <c r="J59"/>
  <c r="G57" l="1"/>
  <c r="D51" i="33"/>
  <c r="D52"/>
  <c r="D53"/>
  <c r="G58" i="38" l="1"/>
  <c r="M24" i="33"/>
  <c r="J58"/>
  <c r="J57"/>
  <c r="G59" i="38" l="1"/>
  <c r="J62" i="33"/>
  <c r="J60"/>
  <c r="J61"/>
  <c r="J59"/>
  <c r="M47"/>
  <c r="N47"/>
  <c r="M50"/>
  <c r="N50"/>
  <c r="M46"/>
  <c r="N46"/>
  <c r="M48"/>
  <c r="N48"/>
  <c r="M49"/>
  <c r="N49"/>
  <c r="P50"/>
  <c r="H56" i="38"/>
  <c r="H53"/>
  <c r="P47" i="33"/>
  <c r="P46"/>
  <c r="H52" i="38"/>
  <c r="P48" i="33"/>
  <c r="H54" i="38"/>
  <c r="P49" i="33"/>
  <c r="H55" i="38"/>
  <c r="G60" l="1"/>
  <c r="S61" i="33"/>
  <c r="S60"/>
  <c r="S62"/>
  <c r="S59"/>
  <c r="S57"/>
  <c r="S58"/>
  <c r="J56" i="38"/>
  <c r="J53"/>
  <c r="J52"/>
  <c r="J55"/>
  <c r="J54"/>
  <c r="G61" l="1"/>
  <c r="D49" i="33"/>
  <c r="D46"/>
  <c r="D47"/>
  <c r="D50"/>
  <c r="G69" i="38" l="1"/>
  <c r="G64"/>
  <c r="G67"/>
  <c r="G66"/>
  <c r="G63"/>
  <c r="G65"/>
  <c r="G62"/>
  <c r="G68"/>
  <c r="D48" i="33"/>
  <c r="G28" i="21" l="1"/>
  <c r="B6" i="47" l="1"/>
  <c r="B7"/>
  <c r="B8"/>
  <c r="B9"/>
  <c r="B10"/>
  <c r="B11"/>
  <c r="B12"/>
  <c r="B13"/>
  <c r="B14"/>
  <c r="B15"/>
  <c r="B16"/>
  <c r="B17"/>
  <c r="B18"/>
  <c r="B19"/>
  <c r="B20"/>
  <c r="B21"/>
  <c r="B5"/>
  <c r="A7"/>
  <c r="A8"/>
  <c r="A9"/>
  <c r="A10"/>
  <c r="A11"/>
  <c r="A12"/>
  <c r="A13"/>
  <c r="A14"/>
  <c r="A15"/>
  <c r="A16"/>
  <c r="A17"/>
  <c r="A18"/>
  <c r="A19"/>
  <c r="A20"/>
  <c r="A21"/>
  <c r="C6"/>
  <c r="C7"/>
  <c r="C8"/>
  <c r="C9"/>
  <c r="C10"/>
  <c r="C11"/>
  <c r="C12"/>
  <c r="C13"/>
  <c r="C14"/>
  <c r="C15"/>
  <c r="C16"/>
  <c r="C17"/>
  <c r="C18"/>
  <c r="C19"/>
  <c r="C20"/>
  <c r="C21"/>
  <c r="C5"/>
  <c r="B5" i="33" l="1"/>
  <c r="E5" s="1"/>
  <c r="B6"/>
  <c r="E6" s="1"/>
  <c r="B7"/>
  <c r="E7" s="1"/>
  <c r="B8"/>
  <c r="E8" s="1"/>
  <c r="B9"/>
  <c r="E9" s="1"/>
  <c r="B10"/>
  <c r="E10" s="1"/>
  <c r="B11"/>
  <c r="E11" s="1"/>
  <c r="B12"/>
  <c r="E12" s="1"/>
  <c r="B13"/>
  <c r="E13" s="1"/>
  <c r="B14"/>
  <c r="E14" s="1"/>
  <c r="B15"/>
  <c r="E15" s="1"/>
  <c r="B16"/>
  <c r="E16" s="1"/>
  <c r="B17"/>
  <c r="E17" s="1"/>
  <c r="B18"/>
  <c r="E18" s="1"/>
  <c r="B19"/>
  <c r="E19" s="1"/>
  <c r="B20"/>
  <c r="E20" s="1"/>
  <c r="B21"/>
  <c r="E21" s="1"/>
  <c r="B22"/>
  <c r="E22" s="1"/>
  <c r="B23"/>
  <c r="E23" s="1"/>
  <c r="B24"/>
  <c r="E24" s="1"/>
  <c r="B25"/>
  <c r="E25" s="1"/>
  <c r="B26"/>
  <c r="E26" s="1"/>
  <c r="B27"/>
  <c r="E27" s="1"/>
  <c r="B28"/>
  <c r="E28" s="1"/>
  <c r="B29"/>
  <c r="E29" s="1"/>
  <c r="B30"/>
  <c r="E30" s="1"/>
  <c r="B31"/>
  <c r="E31" s="1"/>
  <c r="B32"/>
  <c r="E32" s="1"/>
  <c r="B33"/>
  <c r="E33" s="1"/>
  <c r="B34"/>
  <c r="E34" s="1"/>
  <c r="B35"/>
  <c r="E35" s="1"/>
  <c r="B36"/>
  <c r="E36" s="1"/>
  <c r="B37"/>
  <c r="E37" s="1"/>
  <c r="B38"/>
  <c r="E38" s="1"/>
  <c r="B39"/>
  <c r="E39" s="1"/>
  <c r="B40"/>
  <c r="E40" s="1"/>
  <c r="B41"/>
  <c r="E41" s="1"/>
  <c r="B42"/>
  <c r="E42" s="1"/>
  <c r="B43"/>
  <c r="E43" s="1"/>
  <c r="B44"/>
  <c r="E44" s="1"/>
  <c r="B45"/>
  <c r="E45" s="1"/>
  <c r="B46"/>
  <c r="E46" s="1"/>
  <c r="B47"/>
  <c r="E47" s="1"/>
  <c r="B48"/>
  <c r="E48" s="1"/>
  <c r="B49"/>
  <c r="E49" s="1"/>
  <c r="B50"/>
  <c r="E50" s="1"/>
  <c r="B51"/>
  <c r="E51" s="1"/>
  <c r="B52"/>
  <c r="E52" s="1"/>
  <c r="B53"/>
  <c r="E53" s="1"/>
  <c r="L33" l="1"/>
  <c r="L17"/>
  <c r="L51"/>
  <c r="L47"/>
  <c r="L40"/>
  <c r="L32"/>
  <c r="L24"/>
  <c r="L16"/>
  <c r="L8"/>
  <c r="L9"/>
  <c r="L39"/>
  <c r="L31"/>
  <c r="L23"/>
  <c r="L15"/>
  <c r="L7"/>
  <c r="L25"/>
  <c r="L38"/>
  <c r="L30"/>
  <c r="L22"/>
  <c r="L14"/>
  <c r="L6"/>
  <c r="L46"/>
  <c r="L45"/>
  <c r="L37"/>
  <c r="L29"/>
  <c r="L21"/>
  <c r="L13"/>
  <c r="L5"/>
  <c r="L41"/>
  <c r="L50"/>
  <c r="L53"/>
  <c r="L49"/>
  <c r="L44"/>
  <c r="L36"/>
  <c r="L28"/>
  <c r="L20"/>
  <c r="L12"/>
  <c r="L43"/>
  <c r="L35"/>
  <c r="L27"/>
  <c r="L19"/>
  <c r="L11"/>
  <c r="L52"/>
  <c r="L48"/>
  <c r="L42"/>
  <c r="L34"/>
  <c r="L26"/>
  <c r="L18"/>
  <c r="L10"/>
  <c r="M40" l="1"/>
  <c r="N40"/>
  <c r="P40"/>
  <c r="H46" i="38"/>
  <c r="J46" l="1"/>
  <c r="H44" i="33"/>
  <c r="S40"/>
  <c r="J54" l="1"/>
  <c r="J56"/>
  <c r="J48"/>
  <c r="J51"/>
  <c r="J47"/>
  <c r="J52"/>
  <c r="J55"/>
  <c r="J40"/>
  <c r="J46"/>
  <c r="J43"/>
  <c r="J50"/>
  <c r="J49"/>
  <c r="J53"/>
  <c r="Q34"/>
  <c r="R34"/>
  <c r="J40" i="38"/>
  <c r="J38" i="33"/>
  <c r="J41"/>
  <c r="M42"/>
  <c r="N42"/>
  <c r="M37"/>
  <c r="N37"/>
  <c r="M33"/>
  <c r="N33"/>
  <c r="P35"/>
  <c r="H41" i="38"/>
  <c r="M43" i="33"/>
  <c r="N43"/>
  <c r="M44"/>
  <c r="N44"/>
  <c r="J41" i="38"/>
  <c r="Q44" i="33"/>
  <c r="R44"/>
  <c r="M34"/>
  <c r="N34"/>
  <c r="M38"/>
  <c r="N38"/>
  <c r="H42" i="38"/>
  <c r="P36" i="33"/>
  <c r="J42" i="38"/>
  <c r="M45" i="33"/>
  <c r="N45"/>
  <c r="M41"/>
  <c r="N41"/>
  <c r="M39"/>
  <c r="N39"/>
  <c r="H34"/>
  <c r="D40"/>
  <c r="P34"/>
  <c r="H40" i="38"/>
  <c r="P38" i="33"/>
  <c r="H44" i="38"/>
  <c r="P41" i="33"/>
  <c r="H47" i="38"/>
  <c r="P42" i="33"/>
  <c r="H48" i="38"/>
  <c r="P33" i="33"/>
  <c r="H39" i="38"/>
  <c r="H45"/>
  <c r="P39" i="33"/>
  <c r="H49" i="38"/>
  <c r="P43" i="33"/>
  <c r="P37"/>
  <c r="H43" i="38"/>
  <c r="P44" i="33"/>
  <c r="H50" i="38"/>
  <c r="P45" i="33"/>
  <c r="H51" i="38"/>
  <c r="S46" i="33"/>
  <c r="S47"/>
  <c r="S50" l="1"/>
  <c r="S54"/>
  <c r="S49"/>
  <c r="S48"/>
  <c r="S51"/>
  <c r="S52"/>
  <c r="S55"/>
  <c r="S53"/>
  <c r="S56"/>
  <c r="S44"/>
  <c r="J50" i="38"/>
  <c r="J39"/>
  <c r="J45"/>
  <c r="J48"/>
  <c r="J51"/>
  <c r="J43"/>
  <c r="J44" i="33"/>
  <c r="S38"/>
  <c r="J44" i="38"/>
  <c r="S43" i="33"/>
  <c r="J49" i="38"/>
  <c r="S41" i="33"/>
  <c r="J47" i="38"/>
  <c r="D42" i="33" l="1"/>
  <c r="D36"/>
  <c r="D38"/>
  <c r="D43"/>
  <c r="D35"/>
  <c r="D33"/>
  <c r="D34"/>
  <c r="D41"/>
  <c r="D44"/>
  <c r="D39"/>
  <c r="D45" l="1"/>
  <c r="Q10" i="38" l="1"/>
  <c r="J35" i="33" l="1"/>
  <c r="J30" i="38"/>
  <c r="K10"/>
  <c r="L10"/>
  <c r="J39" i="33"/>
  <c r="O10" i="38" l="1"/>
  <c r="M10"/>
  <c r="P10"/>
  <c r="N10"/>
  <c r="J10" i="33"/>
  <c r="J45"/>
  <c r="J16"/>
  <c r="J37"/>
  <c r="J19"/>
  <c r="J27"/>
  <c r="J31"/>
  <c r="J33"/>
  <c r="J36"/>
  <c r="J42"/>
  <c r="J23"/>
  <c r="J15"/>
  <c r="J34"/>
  <c r="J6"/>
  <c r="J11"/>
  <c r="J28"/>
  <c r="M9"/>
  <c r="N9"/>
  <c r="J5"/>
  <c r="M17"/>
  <c r="N17"/>
  <c r="J18"/>
  <c r="H24" i="38"/>
  <c r="P18" i="33"/>
  <c r="M22"/>
  <c r="N22"/>
  <c r="J25"/>
  <c r="M10"/>
  <c r="N10"/>
  <c r="J8"/>
  <c r="P8"/>
  <c r="H14" i="38"/>
  <c r="J13" i="33"/>
  <c r="M19"/>
  <c r="N19"/>
  <c r="J21"/>
  <c r="J20"/>
  <c r="J29"/>
  <c r="M31"/>
  <c r="N31"/>
  <c r="J32"/>
  <c r="J24" i="38"/>
  <c r="O17" i="21"/>
  <c r="H30" i="38"/>
  <c r="P24" i="33"/>
  <c r="M25"/>
  <c r="N25"/>
  <c r="M28"/>
  <c r="N28"/>
  <c r="M5"/>
  <c r="N5"/>
  <c r="M6"/>
  <c r="N6"/>
  <c r="J7"/>
  <c r="M11"/>
  <c r="N11"/>
  <c r="J12"/>
  <c r="P12"/>
  <c r="H18" i="38"/>
  <c r="M13" i="33"/>
  <c r="N13"/>
  <c r="J14"/>
  <c r="M21"/>
  <c r="N21"/>
  <c r="O20" i="21"/>
  <c r="R24" i="33"/>
  <c r="M20"/>
  <c r="N20"/>
  <c r="M29"/>
  <c r="N29"/>
  <c r="M32"/>
  <c r="N32"/>
  <c r="M26"/>
  <c r="N26"/>
  <c r="M27"/>
  <c r="N27"/>
  <c r="J30"/>
  <c r="M7"/>
  <c r="N7"/>
  <c r="J9"/>
  <c r="J18" i="38"/>
  <c r="M14" i="33"/>
  <c r="N14"/>
  <c r="M15"/>
  <c r="N15"/>
  <c r="M16"/>
  <c r="N16"/>
  <c r="J17"/>
  <c r="J22"/>
  <c r="M23"/>
  <c r="N23"/>
  <c r="M30"/>
  <c r="N30"/>
  <c r="P17"/>
  <c r="H23" i="38"/>
  <c r="H28"/>
  <c r="P22" i="33"/>
  <c r="H16" i="38"/>
  <c r="P10" i="33"/>
  <c r="P19"/>
  <c r="H25" i="38"/>
  <c r="F18" i="21"/>
  <c r="O18"/>
  <c r="P31" i="33"/>
  <c r="H37" i="38"/>
  <c r="P5" i="33"/>
  <c r="H11" i="38"/>
  <c r="H12"/>
  <c r="P6" i="33"/>
  <c r="P11"/>
  <c r="H17" i="38"/>
  <c r="P13" i="33"/>
  <c r="H19" i="38"/>
  <c r="P21" i="33"/>
  <c r="H27" i="38"/>
  <c r="H26"/>
  <c r="P20" i="33"/>
  <c r="P29"/>
  <c r="H35" i="38"/>
  <c r="P32" i="33"/>
  <c r="H38" i="38"/>
  <c r="H32"/>
  <c r="P26" i="33"/>
  <c r="O19" i="21"/>
  <c r="Q24" i="33"/>
  <c r="P27"/>
  <c r="H33" i="38"/>
  <c r="P7" i="33"/>
  <c r="H13" i="38"/>
  <c r="H20"/>
  <c r="P14" i="33"/>
  <c r="P15"/>
  <c r="H21" i="38"/>
  <c r="H22"/>
  <c r="P16" i="33"/>
  <c r="P23"/>
  <c r="H29" i="38"/>
  <c r="P30" i="33"/>
  <c r="H36" i="38"/>
  <c r="H24" i="33"/>
  <c r="F19" i="21"/>
  <c r="P25" i="33"/>
  <c r="H31" i="38"/>
  <c r="P28" i="33"/>
  <c r="H34" i="38"/>
  <c r="P9" i="33"/>
  <c r="H15" i="38"/>
  <c r="F21" i="21"/>
  <c r="I10" i="38"/>
  <c r="J26" i="33"/>
  <c r="S35"/>
  <c r="N4"/>
  <c r="J4" l="1"/>
  <c r="M4"/>
  <c r="S12"/>
  <c r="S36"/>
  <c r="S18"/>
  <c r="S42"/>
  <c r="S45"/>
  <c r="S39"/>
  <c r="S34"/>
  <c r="S37"/>
  <c r="S33"/>
  <c r="S24"/>
  <c r="J24"/>
  <c r="S19"/>
  <c r="J25" i="38"/>
  <c r="S26" i="33"/>
  <c r="J32" i="38"/>
  <c r="S28" i="33"/>
  <c r="J34" i="38"/>
  <c r="S17" i="33"/>
  <c r="J23" i="38"/>
  <c r="S9" i="33"/>
  <c r="J15" i="38"/>
  <c r="S14" i="33"/>
  <c r="J20" i="38"/>
  <c r="S15" i="33"/>
  <c r="J21" i="38"/>
  <c r="S27" i="33"/>
  <c r="J33" i="38"/>
  <c r="S16" i="33"/>
  <c r="J22" i="38"/>
  <c r="S7" i="33"/>
  <c r="J13" i="38"/>
  <c r="S11" i="33"/>
  <c r="J17" i="38"/>
  <c r="O8" i="21"/>
  <c r="F8"/>
  <c r="S6" i="33"/>
  <c r="J12" i="38"/>
  <c r="S5" i="33"/>
  <c r="J11" i="38"/>
  <c r="S10" i="33"/>
  <c r="J16" i="38"/>
  <c r="S31" i="33"/>
  <c r="J37" i="38"/>
  <c r="S4" i="33"/>
  <c r="J10" i="38"/>
  <c r="S29" i="33"/>
  <c r="J35" i="38"/>
  <c r="S20" i="33"/>
  <c r="J26" i="38"/>
  <c r="S8" i="33"/>
  <c r="J14" i="38"/>
  <c r="S32" i="33"/>
  <c r="J38" i="38"/>
  <c r="S22" i="33"/>
  <c r="J28" i="38"/>
  <c r="S25" i="33"/>
  <c r="J31" i="38"/>
  <c r="O21" i="21"/>
  <c r="S30" i="33"/>
  <c r="J36" i="38"/>
  <c r="S21" i="33"/>
  <c r="J27" i="38"/>
  <c r="S13" i="33"/>
  <c r="J19" i="38"/>
  <c r="S23" i="33"/>
  <c r="J29" i="38"/>
  <c r="R6" i="21"/>
  <c r="K5" i="33"/>
  <c r="K6"/>
  <c r="G4" l="1"/>
  <c r="G10" i="38"/>
  <c r="F10"/>
  <c r="I4" i="33"/>
  <c r="H4"/>
  <c r="P4"/>
  <c r="H10" i="38"/>
  <c r="O4" i="33"/>
  <c r="Q4"/>
  <c r="R4"/>
  <c r="K7"/>
  <c r="K8" l="1"/>
  <c r="K9" l="1"/>
  <c r="D14" l="1"/>
  <c r="D30"/>
  <c r="D28"/>
  <c r="D11"/>
  <c r="D16"/>
  <c r="D17"/>
  <c r="D27"/>
  <c r="D19"/>
  <c r="D26"/>
  <c r="D20"/>
  <c r="D10"/>
  <c r="D31"/>
  <c r="D18"/>
  <c r="D24"/>
  <c r="F17" i="21"/>
  <c r="D13" i="33"/>
  <c r="D25"/>
  <c r="D23"/>
  <c r="D12"/>
  <c r="D22"/>
  <c r="D21"/>
  <c r="D15"/>
  <c r="D29"/>
  <c r="D32"/>
  <c r="I6" i="21"/>
  <c r="K10" i="33"/>
  <c r="E10" i="38" l="1"/>
  <c r="D4" i="33"/>
  <c r="D9"/>
  <c r="D5"/>
  <c r="D7"/>
  <c r="D8"/>
  <c r="D6"/>
  <c r="K11"/>
  <c r="K12" l="1"/>
  <c r="K13" l="1"/>
  <c r="K14" l="1"/>
  <c r="K15" l="1"/>
  <c r="K16" l="1"/>
  <c r="K17" l="1"/>
  <c r="K18" l="1"/>
  <c r="K19" l="1"/>
  <c r="L32" i="47" l="1"/>
  <c r="L33"/>
  <c r="L34"/>
  <c r="L35"/>
  <c r="L15"/>
  <c r="L16"/>
  <c r="K20" i="33" l="1"/>
  <c r="K21" l="1"/>
  <c r="K22" l="1"/>
  <c r="K23" l="1"/>
  <c r="I23" i="47"/>
  <c r="I25"/>
  <c r="I27"/>
  <c r="I31"/>
  <c r="I33"/>
  <c r="I35"/>
  <c r="I37"/>
  <c r="I39"/>
  <c r="I41"/>
  <c r="I43"/>
  <c r="I45"/>
  <c r="I47"/>
  <c r="I49"/>
  <c r="I51"/>
  <c r="I53"/>
  <c r="I55"/>
  <c r="I7"/>
  <c r="I9"/>
  <c r="I11"/>
  <c r="I13"/>
  <c r="I15"/>
  <c r="I17"/>
  <c r="I19"/>
  <c r="I21"/>
  <c r="I6"/>
  <c r="I8"/>
  <c r="I10"/>
  <c r="I12"/>
  <c r="I14"/>
  <c r="I16"/>
  <c r="I18"/>
  <c r="I20"/>
  <c r="I22"/>
  <c r="I24"/>
  <c r="I26"/>
  <c r="I30"/>
  <c r="I32"/>
  <c r="I34"/>
  <c r="I36"/>
  <c r="I38"/>
  <c r="I40"/>
  <c r="I42"/>
  <c r="I44"/>
  <c r="I46"/>
  <c r="I48"/>
  <c r="I50"/>
  <c r="I52"/>
  <c r="I54"/>
  <c r="I56"/>
  <c r="K24" i="33" l="1"/>
  <c r="K25" l="1"/>
  <c r="K26" l="1"/>
  <c r="L6" i="47"/>
  <c r="L7"/>
  <c r="L8"/>
  <c r="L9"/>
  <c r="L10"/>
  <c r="L11"/>
  <c r="L12"/>
  <c r="L13"/>
  <c r="L14"/>
  <c r="L18"/>
  <c r="L19"/>
  <c r="L20"/>
  <c r="L22"/>
  <c r="L23"/>
  <c r="L24"/>
  <c r="L25"/>
  <c r="L26"/>
  <c r="L27"/>
  <c r="L30"/>
  <c r="L31"/>
  <c r="L36"/>
  <c r="L38"/>
  <c r="L39"/>
  <c r="L40"/>
  <c r="L41"/>
  <c r="L42"/>
  <c r="L43"/>
  <c r="L44"/>
  <c r="K27" i="33" l="1"/>
  <c r="AD27" i="49"/>
  <c r="AD26"/>
  <c r="AD25"/>
  <c r="AD24"/>
  <c r="AD23"/>
  <c r="AD22"/>
  <c r="AD21"/>
  <c r="AD20"/>
  <c r="AD19"/>
  <c r="AD18"/>
  <c r="AD17"/>
  <c r="AD16"/>
  <c r="AD15"/>
  <c r="AD14"/>
  <c r="AD13"/>
  <c r="AD12"/>
  <c r="AD11"/>
  <c r="AD10"/>
  <c r="BU9"/>
  <c r="AD9"/>
  <c r="BU8"/>
  <c r="AD8"/>
  <c r="BU7"/>
  <c r="AD7"/>
  <c r="BU6"/>
  <c r="AD6"/>
  <c r="BU5"/>
  <c r="AD5"/>
  <c r="BU4"/>
  <c r="AD4"/>
  <c r="BU3"/>
  <c r="AD3"/>
  <c r="K28" i="33" l="1"/>
  <c r="BW6" i="49"/>
  <c r="BW7"/>
  <c r="BW8"/>
  <c r="BW9"/>
  <c r="BW4"/>
  <c r="BW5"/>
  <c r="BW3"/>
  <c r="K29" i="33" l="1"/>
  <c r="K30" l="1"/>
  <c r="I5" i="47"/>
  <c r="K31" i="33" l="1"/>
  <c r="K32" l="1"/>
  <c r="K33" l="1"/>
  <c r="K34" l="1"/>
  <c r="K35" l="1"/>
  <c r="K36" l="1"/>
  <c r="K37" l="1"/>
  <c r="A6" i="47"/>
  <c r="A5"/>
  <c r="K38" i="33" l="1"/>
  <c r="K39" l="1"/>
  <c r="K40" l="1"/>
  <c r="K41" l="1"/>
  <c r="K42" l="1"/>
  <c r="K43" l="1"/>
  <c r="K44" l="1"/>
  <c r="F11" i="21"/>
  <c r="R10" i="38"/>
  <c r="D10"/>
  <c r="S10" s="1"/>
  <c r="B10"/>
  <c r="B4" i="33"/>
  <c r="E4" s="1"/>
  <c r="F10" i="21"/>
  <c r="I5"/>
  <c r="Q4" i="38"/>
  <c r="E6"/>
  <c r="D6"/>
  <c r="C6"/>
  <c r="C5"/>
  <c r="C4"/>
  <c r="B1"/>
  <c r="B1" i="33"/>
  <c r="A2" s="1"/>
  <c r="P29" i="21"/>
  <c r="P28"/>
  <c r="G29"/>
  <c r="O13"/>
  <c r="F13"/>
  <c r="N7"/>
  <c r="E7"/>
  <c r="K45" i="33" l="1"/>
  <c r="L4"/>
  <c r="T53"/>
  <c r="T50"/>
  <c r="T49"/>
  <c r="T48"/>
  <c r="T47"/>
  <c r="T46"/>
  <c r="T45"/>
  <c r="T44"/>
  <c r="T43"/>
  <c r="T42"/>
  <c r="T41"/>
  <c r="T40"/>
  <c r="T38"/>
  <c r="T37"/>
  <c r="T36"/>
  <c r="T35"/>
  <c r="T34"/>
  <c r="T32"/>
  <c r="T31"/>
  <c r="T30"/>
  <c r="T29"/>
  <c r="T28"/>
  <c r="T27"/>
  <c r="T26"/>
  <c r="T25"/>
  <c r="T24"/>
  <c r="T23"/>
  <c r="T22"/>
  <c r="T21"/>
  <c r="T20"/>
  <c r="T19"/>
  <c r="T11"/>
  <c r="K4"/>
  <c r="L2"/>
  <c r="K46" l="1"/>
  <c r="K47" l="1"/>
  <c r="T10" i="38"/>
  <c r="A3"/>
  <c r="K48" i="33" l="1"/>
  <c r="K49" l="1"/>
  <c r="P27" i="21"/>
  <c r="G27"/>
  <c r="K50" i="33" l="1"/>
  <c r="K51" l="1"/>
  <c r="T8"/>
  <c r="T15"/>
  <c r="T14"/>
  <c r="K52" l="1"/>
  <c r="T9"/>
  <c r="T5"/>
  <c r="T39"/>
  <c r="T33"/>
  <c r="T18"/>
  <c r="T17"/>
  <c r="T10"/>
  <c r="T7"/>
  <c r="T6"/>
  <c r="T52"/>
  <c r="T16"/>
  <c r="T13"/>
  <c r="T12"/>
  <c r="T51"/>
  <c r="K53" l="1"/>
  <c r="T4"/>
</calcChain>
</file>

<file path=xl/sharedStrings.xml><?xml version="1.0" encoding="utf-8"?>
<sst xmlns="http://schemas.openxmlformats.org/spreadsheetml/2006/main" count="595" uniqueCount="334">
  <si>
    <t>Sıra No</t>
  </si>
  <si>
    <t>Emekli Sicil No</t>
  </si>
  <si>
    <t>Terfi Tarihi</t>
  </si>
  <si>
    <t>Ek Göstergesi</t>
  </si>
  <si>
    <t>İş Riski</t>
  </si>
  <si>
    <t>Mali Sorumluluk Tazminatı Puanı</t>
  </si>
  <si>
    <t>Yan Ödeme Puanı Toplam</t>
  </si>
  <si>
    <t>Eş Puanı</t>
  </si>
  <si>
    <t>Toplam Asgari Geçim İndirimi  Puanı</t>
  </si>
  <si>
    <t>Bürüt Asgari Ücret Tutarı</t>
  </si>
  <si>
    <t>Adı Soyadı</t>
  </si>
  <si>
    <t>YIL</t>
  </si>
  <si>
    <t>Öğretmen</t>
  </si>
  <si>
    <t>V.H.K.İ.</t>
  </si>
  <si>
    <t>Hizmetli</t>
  </si>
  <si>
    <t>PERSONEL NAKİL BİLDİRİMİ</t>
  </si>
  <si>
    <t>Saymanlık No</t>
  </si>
  <si>
    <t>Adı ve Soyadı</t>
  </si>
  <si>
    <t>Sicil Numarası</t>
  </si>
  <si>
    <t>T.C.No</t>
  </si>
  <si>
    <t>Görev Yeri Ünvanı</t>
  </si>
  <si>
    <t>Eski Ünvanı</t>
  </si>
  <si>
    <t>Yeni Ünvanı</t>
  </si>
  <si>
    <t>Memuriyeti</t>
  </si>
  <si>
    <t>Eski Görev Yeri</t>
  </si>
  <si>
    <t>Yeni Görev Yeri</t>
  </si>
  <si>
    <t xml:space="preserve">Derece ve Kademesi </t>
  </si>
  <si>
    <t>Aylığı</t>
  </si>
  <si>
    <t>Emekli Müktesebi</t>
  </si>
  <si>
    <t>Tebliğ Tarihi</t>
  </si>
  <si>
    <t>Öğrenim Durumu</t>
  </si>
  <si>
    <t>Yıllık İzin Durumu</t>
  </si>
  <si>
    <t>Kıdem Aylığına Esas Hizmet Süresi</t>
  </si>
  <si>
    <t>Eski Memuriyetten Ayrılış Tarihi</t>
  </si>
  <si>
    <t>Yeni Görev Yerinde Aylığa Hak Kazandığı Tarih</t>
  </si>
  <si>
    <t>15 Gün İçinde Hareket Etmediği Takdirde Gecikme Nedeni</t>
  </si>
  <si>
    <t>Etmiştir.</t>
  </si>
  <si>
    <t>Şahsi ve Aile Yolluğunu Alıp Almadığı / Almışsa Tutarı</t>
  </si>
  <si>
    <t>Süregelen Gelir Vergisi Matrah Toplamı</t>
  </si>
  <si>
    <t>Say 2000i' de Mevcuttur.</t>
  </si>
  <si>
    <t>Eğitim Öğretim Ödeneği Alıp / Almadığı</t>
  </si>
  <si>
    <t>Borçlu İse Borçlarına Ait Bilgiler</t>
  </si>
  <si>
    <t>Almış Olduğu Sağlık Raporlarının Yıl İçindeki Toplam Süresi (Heyet Rap.Hariç)</t>
  </si>
  <si>
    <t>193. Sayılı Gelir Vergisi Kanuna Göre Vergi İndirimi</t>
  </si>
  <si>
    <t>Yabancı Dil Tazminatından Yararlanıp Yararlanmadığı Yararlanıyorsa Grubu</t>
  </si>
  <si>
    <t>Banka Hesap Numarası IBAN</t>
  </si>
  <si>
    <t>Çocuk ve Aile Durumu</t>
  </si>
  <si>
    <t>Sendika</t>
  </si>
  <si>
    <t>Kıdem Başlangıç Tarihi</t>
  </si>
  <si>
    <t>Açıklamalar 1</t>
  </si>
  <si>
    <t>Açıklamalar 2</t>
  </si>
  <si>
    <t>Açıklamalar 3</t>
  </si>
  <si>
    <t>Gerçekleştirme Yetkilisi</t>
  </si>
  <si>
    <t>Harcama Yetkilisi</t>
  </si>
  <si>
    <t>Saymanlık Müdürü</t>
  </si>
  <si>
    <t xml:space="preserve">Adı Soyadı                                       </t>
  </si>
  <si>
    <t>:</t>
  </si>
  <si>
    <t xml:space="preserve">Ünvanı                                                </t>
  </si>
  <si>
    <t>Şube Müdürü</t>
  </si>
  <si>
    <t xml:space="preserve">İmza                                                  </t>
  </si>
  <si>
    <t>Derece</t>
  </si>
  <si>
    <t>Kademe</t>
  </si>
  <si>
    <t>ADI SOYADI</t>
  </si>
  <si>
    <t>EK GÖSTERGE</t>
  </si>
  <si>
    <t>OKUL VERGİ KİMLİK NO</t>
  </si>
  <si>
    <t>MAAŞ HESABI BANKA ADI</t>
  </si>
  <si>
    <t>MÜDÜR BAŞYARDIMCISI</t>
  </si>
  <si>
    <t>ÜNVANI</t>
  </si>
  <si>
    <t>MÜDÜR YARDIMCISI</t>
  </si>
  <si>
    <t>0,076791</t>
  </si>
  <si>
    <t>Taban Aylık Katsayısı</t>
  </si>
  <si>
    <t>Yan Ödeme Katsayısı</t>
  </si>
  <si>
    <t>0,024350</t>
  </si>
  <si>
    <t>Eş Yardımı Göstergesi</t>
  </si>
  <si>
    <t>Özel Hizmet Puanı</t>
  </si>
  <si>
    <t>Kira</t>
  </si>
  <si>
    <t>GÖREVİ</t>
  </si>
  <si>
    <t>AÇIKLAMALAR</t>
  </si>
  <si>
    <t>KADEME  TERFİ  KARARNAMESİ</t>
  </si>
  <si>
    <t>EMEKLİ KESENEĞİ  TERFİ  KARARNAMESİ</t>
  </si>
  <si>
    <t>İLİ</t>
  </si>
  <si>
    <t xml:space="preserve"> ISPARTA</t>
  </si>
  <si>
    <t>SIRA  NO</t>
  </si>
  <si>
    <t>İLÇESİ</t>
  </si>
  <si>
    <t xml:space="preserve"> MERKEZ</t>
  </si>
  <si>
    <t>TERFİ  ETTTİĞİ  AY</t>
  </si>
  <si>
    <r>
      <t xml:space="preserve">OKUL </t>
    </r>
    <r>
      <rPr>
        <b/>
        <sz val="16"/>
        <rFont val="Arial"/>
        <family val="2"/>
        <charset val="162"/>
      </rPr>
      <t>/</t>
    </r>
    <r>
      <rPr>
        <b/>
        <sz val="12"/>
        <rFont val="Arial"/>
        <family val="2"/>
        <charset val="162"/>
      </rPr>
      <t xml:space="preserve"> KURUM</t>
    </r>
  </si>
  <si>
    <t>T.C.KİMLİK NO</t>
  </si>
  <si>
    <t>EMEKLİ  SİCİL  NO</t>
  </si>
  <si>
    <t>MALİYE PERSONEL NO</t>
  </si>
  <si>
    <t xml:space="preserve"> ADI  VE  SOYADI</t>
  </si>
  <si>
    <t>SINIFI</t>
  </si>
  <si>
    <t>GÖREV  YERİ  VE  ÜNVANI</t>
  </si>
  <si>
    <t>ESKİ
DURUMU</t>
  </si>
  <si>
    <t xml:space="preserve"> KADRO  DERECESİ</t>
  </si>
  <si>
    <t xml:space="preserve"> MAAŞ  DERECESİ</t>
  </si>
  <si>
    <t xml:space="preserve"> KADEMESİ</t>
  </si>
  <si>
    <t xml:space="preserve"> TERFİ  TARİHİ</t>
  </si>
  <si>
    <t>YENİ
DURUMU</t>
  </si>
  <si>
    <t>KADEMESİ</t>
  </si>
  <si>
    <t>D Ü Ş Ü N C E L E R</t>
  </si>
  <si>
    <t>241 Sayılı Kanun Hükmündeki Kararnameye göre kademe terfi sağlanmıştır.</t>
  </si>
  <si>
    <t>Kayıtlarımıza  Uygundur .</t>
  </si>
  <si>
    <t>SEVİYESİ</t>
  </si>
  <si>
    <t>KATSAYILAR</t>
  </si>
  <si>
    <t>Fakülte</t>
  </si>
  <si>
    <t>2.Yıllık Yüksek Okul</t>
  </si>
  <si>
    <t xml:space="preserve">Lise </t>
  </si>
  <si>
    <r>
      <t xml:space="preserve">Uzman Öğretmen Farkı </t>
    </r>
    <r>
      <rPr>
        <b/>
        <sz val="12"/>
        <rFont val="Arial Tur"/>
        <charset val="162"/>
      </rPr>
      <t>+</t>
    </r>
  </si>
  <si>
    <t>Baş Öğretmen</t>
  </si>
  <si>
    <t>Memur</t>
  </si>
  <si>
    <t xml:space="preserve">Teknik Hizmetler </t>
  </si>
  <si>
    <t>Ek Ödeme Grup Kodu (Öğretmen)</t>
  </si>
  <si>
    <r>
      <t xml:space="preserve"> Öğretmen</t>
    </r>
    <r>
      <rPr>
        <b/>
        <sz val="9"/>
        <color indexed="10"/>
        <rFont val="Arial Tur"/>
        <charset val="162"/>
      </rPr>
      <t xml:space="preserve"> (Ek Ödeme Puanı)</t>
    </r>
  </si>
  <si>
    <t xml:space="preserve">Ek Ödeme Grup Kodu Memur) </t>
  </si>
  <si>
    <r>
      <t>V.H.K.İ. Memur Teknisyen</t>
    </r>
    <r>
      <rPr>
        <b/>
        <sz val="9"/>
        <color indexed="10"/>
        <rFont val="Arial Tur"/>
        <charset val="162"/>
      </rPr>
      <t xml:space="preserve"> (Ek Ödeme Puanı)</t>
    </r>
  </si>
  <si>
    <r>
      <t xml:space="preserve">Ek Ödeme Grup Kodu </t>
    </r>
    <r>
      <rPr>
        <b/>
        <sz val="9"/>
        <color indexed="10"/>
        <rFont val="Arial Tur"/>
        <charset val="162"/>
      </rPr>
      <t>(Hizmetli)</t>
    </r>
  </si>
  <si>
    <r>
      <rPr>
        <b/>
        <sz val="9"/>
        <rFont val="Arial Tur"/>
        <charset val="162"/>
      </rPr>
      <t xml:space="preserve">Ek Ödeme Puanı </t>
    </r>
    <r>
      <rPr>
        <b/>
        <sz val="9"/>
        <color indexed="10"/>
        <rFont val="Arial Tur"/>
        <charset val="162"/>
      </rPr>
      <t>(Hizmetli)</t>
    </r>
  </si>
  <si>
    <t>ÜNVAN</t>
  </si>
  <si>
    <t>BRANŞ KODU</t>
  </si>
  <si>
    <t>İş Güç. Puanı</t>
  </si>
  <si>
    <t>El.Tem.Güç. Zammı Puanı</t>
  </si>
  <si>
    <t>Giriş Derecesi ve Kademesi</t>
  </si>
  <si>
    <t>Yükselebileceği Derece ve Kademe</t>
  </si>
  <si>
    <t>AÇIKLAMA</t>
  </si>
  <si>
    <t>Açıklamalardan Sonra Yükselebileceği Derece ve Kademe</t>
  </si>
  <si>
    <t>MÜDÜR</t>
  </si>
  <si>
    <t>ÖĞRENİM DURUMU</t>
  </si>
  <si>
    <t>UNVAN</t>
  </si>
  <si>
    <t xml:space="preserve">Derece </t>
  </si>
  <si>
    <t xml:space="preserve">İlkokulu bitirenler </t>
  </si>
  <si>
    <t>Ortaokulu bitirenler</t>
  </si>
  <si>
    <t>MATEMATİK</t>
  </si>
  <si>
    <t>Ortaokul dengi mesleki veya teknik öğrenimi bitirenler</t>
  </si>
  <si>
    <t>FİZİK</t>
  </si>
  <si>
    <t>Ortaokul üstü 1 yıl mesleki veya teknik öğrenimi bitirenler</t>
  </si>
  <si>
    <t>KİMYA</t>
  </si>
  <si>
    <t xml:space="preserve">Ortaokul üstü 2 yıl mesleki veya teknik öğrenimi bitirenler </t>
  </si>
  <si>
    <t>BİYOLOJİ</t>
  </si>
  <si>
    <t>Liseyi bitirenler</t>
  </si>
  <si>
    <t>İNGİLİZCE</t>
  </si>
  <si>
    <t>Lise dengi mesleki veya teknik öğrenimi bitirenler</t>
  </si>
  <si>
    <t>ALMANCA</t>
  </si>
  <si>
    <t xml:space="preserve">Lise veya dengi okullar üstü 1 yıllık mesleki veya teknik öğrenimi bitirenler </t>
  </si>
  <si>
    <t>FRANSIZCA</t>
  </si>
  <si>
    <t xml:space="preserve">lise veya dengi okullar üstü 2 yıl veya Ortaokul üstü en az 5 yıllık mesleki veya teknik öğrenimi bitirenler </t>
  </si>
  <si>
    <t>TÜRK DİLİ VE EDEBİYATI</t>
  </si>
  <si>
    <t xml:space="preserve">Lise veya dengi okullar üstü 3 yıl teknik veya mesleki öğrenimi bitirenler </t>
  </si>
  <si>
    <t>TARİH</t>
  </si>
  <si>
    <t xml:space="preserve">2 yıl süreli yüksek öğrenimi bitirenler </t>
  </si>
  <si>
    <t>COĞRAFYA</t>
  </si>
  <si>
    <t>Memur-VHKİ-Teknisyen-Şef</t>
  </si>
  <si>
    <t>Sicil Yönetmeliğine göre Terfi Edenler</t>
  </si>
  <si>
    <t>FELSEFE</t>
  </si>
  <si>
    <t>DİN KÜLTÜRÜ VE AH.BİL.</t>
  </si>
  <si>
    <t>BEDEN EĞİTİMİ</t>
  </si>
  <si>
    <t>REHBERLİK</t>
  </si>
  <si>
    <t>RESİM</t>
  </si>
  <si>
    <t>MÜZİK</t>
  </si>
  <si>
    <t xml:space="preserve">3 yıl süreli yüksek öğrenimi bitirenler </t>
  </si>
  <si>
    <t>BİLGİSAYAR</t>
  </si>
  <si>
    <t xml:space="preserve">4 yıl süreli yüksek öğrenimi bitirenler </t>
  </si>
  <si>
    <t xml:space="preserve">5 yıl süreli yüksek öğrenimi bitirenler </t>
  </si>
  <si>
    <t>MEMUR</t>
  </si>
  <si>
    <t xml:space="preserve">6 yıl süreli yüksek öğrenimi bitirenler </t>
  </si>
  <si>
    <t>TEKNİSYEN</t>
  </si>
  <si>
    <t>ŞOFÖR</t>
  </si>
  <si>
    <t>HİZMETLİ</t>
  </si>
  <si>
    <t xml:space="preserve">YABANCI DİL </t>
  </si>
  <si>
    <t>YILLARA GÖRE GELİR VERGİSİ ORANLARI</t>
  </si>
  <si>
    <t>ASGARİ GEÇİM İNDİRİMİ TABLOSU</t>
  </si>
  <si>
    <t>YILLARA GÖRE SAKATLIK İNDİRİM ORANLARI</t>
  </si>
  <si>
    <t>Çalışanın        Kendi  Puanı</t>
  </si>
  <si>
    <t>1 Çocuk</t>
  </si>
  <si>
    <t>2 Çocuk</t>
  </si>
  <si>
    <t>3 Çocuk</t>
  </si>
  <si>
    <t>4 Çocuk</t>
  </si>
  <si>
    <t>5 Çocuk</t>
  </si>
  <si>
    <t>6 Çocuk</t>
  </si>
  <si>
    <t>%15' lik Tutar</t>
  </si>
  <si>
    <t>TL kadar</t>
  </si>
  <si>
    <t>TL sinin</t>
  </si>
  <si>
    <t>TL si için</t>
  </si>
  <si>
    <t>TL, fazlası</t>
  </si>
  <si>
    <t>TL sinden fazlasının</t>
  </si>
  <si>
    <t>fazlası için</t>
  </si>
  <si>
    <t>3.570 TL,</t>
  </si>
  <si>
    <t>10.293 YTL,</t>
  </si>
  <si>
    <t>1.305 TL,</t>
  </si>
  <si>
    <t>3.965 TL,</t>
  </si>
  <si>
    <t>11.525 TL,</t>
  </si>
  <si>
    <t>1.320 TL,</t>
  </si>
  <si>
    <t>3.960 TL,</t>
  </si>
  <si>
    <t>11.520 TL,</t>
  </si>
  <si>
    <t>1.410 TL,</t>
  </si>
  <si>
    <t>4.130 TL,</t>
  </si>
  <si>
    <t>12.230 TL,</t>
  </si>
  <si>
    <t>1.500 TL,</t>
  </si>
  <si>
    <t>4.500 TL, *</t>
  </si>
  <si>
    <t>13.410 TL, **</t>
  </si>
  <si>
    <t>YILLAR</t>
  </si>
  <si>
    <t>GÖSTERGELER</t>
  </si>
  <si>
    <t>En Yüksek Devlet Memuru Göstergesi</t>
  </si>
  <si>
    <t>06.Yaş Çocuk Göstergesi</t>
  </si>
  <si>
    <t>07.Yaş Çocuk Göstergesi</t>
  </si>
  <si>
    <t>Taban Aylık Göstergesi</t>
  </si>
  <si>
    <t>0,022700</t>
  </si>
  <si>
    <t>0,95790</t>
  </si>
  <si>
    <t>0,073837</t>
  </si>
  <si>
    <t>0,023413</t>
  </si>
  <si>
    <t>0,98798</t>
  </si>
  <si>
    <t>1,027500</t>
  </si>
  <si>
    <t>0,079095</t>
  </si>
  <si>
    <t>0,025081</t>
  </si>
  <si>
    <t>1,238580</t>
  </si>
  <si>
    <t>0,081468</t>
  </si>
  <si>
    <t>0,025834</t>
  </si>
  <si>
    <t>1,275740</t>
  </si>
  <si>
    <t>Düzenleyen (Mutemet)</t>
  </si>
  <si>
    <t>Üye No</t>
  </si>
  <si>
    <t>MAAŞ DEĞİŞİKLİK LİSTESİ</t>
  </si>
  <si>
    <t>0 -Değişiklik Yok</t>
  </si>
  <si>
    <t>OKUL BANKA HESAP NO</t>
  </si>
  <si>
    <t>1 -Derece Terfi</t>
  </si>
  <si>
    <t>2 -Kademe Terfi</t>
  </si>
  <si>
    <t>KURUM KODLARI</t>
  </si>
  <si>
    <t>3 -Rapor Kesintisi</t>
  </si>
  <si>
    <t>PERSONELDE YAPILACAK  DEĞİŞİKLİK</t>
  </si>
  <si>
    <t>4 -Kira Kesintisi</t>
  </si>
  <si>
    <t>Maaşa Esas</t>
  </si>
  <si>
    <t>Sıhhi İzin</t>
  </si>
  <si>
    <t>Açıklamalar</t>
  </si>
  <si>
    <t>Derece  Kademesi</t>
  </si>
  <si>
    <t>TERFİ ETTİĞİ AY</t>
  </si>
  <si>
    <t>ESKİ DERECE</t>
  </si>
  <si>
    <t>ESKİ KADEME</t>
  </si>
  <si>
    <t>ESKİ KADEME ALDIĞI TARİH</t>
  </si>
  <si>
    <t>YENİ DERECE</t>
  </si>
  <si>
    <t>YENİ KADEME</t>
  </si>
  <si>
    <t>YENİ KADEME ALDIĞI TARİH</t>
  </si>
  <si>
    <t>MAAŞA ESAS TERFİ EDEN PERSONEL LİSTESİ</t>
  </si>
  <si>
    <t>EMEKLİ KESENEĞİNE ESAS TERFİ EDEN PERSONEL LİSTESİ</t>
  </si>
  <si>
    <t>VAR</t>
  </si>
  <si>
    <t>SENDİKA DEĞİŞİKLİK LİSTESİ</t>
  </si>
  <si>
    <t>Sendikadan Ayrılan Personelin</t>
  </si>
  <si>
    <t>Sendikaya Üye Olan Personelin</t>
  </si>
  <si>
    <t>Değişiklik Yapılacak  Ay</t>
  </si>
  <si>
    <t>Ayrılış Tarihi</t>
  </si>
  <si>
    <t>Yeni Sendikası</t>
  </si>
  <si>
    <t>Başlama Tarihi</t>
  </si>
  <si>
    <t>MaliyeKodu</t>
  </si>
  <si>
    <t>PUAN ARALIĞI</t>
  </si>
  <si>
    <t>Yeni Sendikaya Üye Olabileceği Tarih</t>
  </si>
  <si>
    <r>
      <t xml:space="preserve">                      Asgari geçim indirimi uygulamasında “çocuk” tabiri, mükellefle birlikte oturan veya mükellef tarafından bakılan (nafaka verilenler, evlat edinilenler ile ana veya babasını kaybetmiş torunlardan mükellefle birlikte oturanlar dâhil) 18 yaşını veya tahsilde olup 25 yaşını doldurmamış çocukları ifade etmekte olup, kız veya erkek çocuk ayrımı yapılmamıştır.</t>
    </r>
    <r>
      <rPr>
        <sz val="11"/>
        <color rgb="FFFF0000"/>
        <rFont val="Calibri"/>
        <family val="2"/>
        <charset val="162"/>
        <scheme val="minor"/>
      </rPr>
      <t xml:space="preserve"> Dolayısıyla, 18 yaşından büyük, çalışmayan ve öğrenim görmeyen çocuklardan dolayı asgari geçim indiriminden yararlanılamaz.</t>
    </r>
  </si>
  <si>
    <t>1.650 TL,</t>
  </si>
  <si>
    <t>4.850 TL, *</t>
  </si>
  <si>
    <t>0,076998</t>
  </si>
  <si>
    <t>0,024416</t>
  </si>
  <si>
    <t>1,205274</t>
  </si>
  <si>
    <t>Öğretmen 2014 1.6 AY</t>
  </si>
  <si>
    <t>Öğretmen 2014 2.6 AY</t>
  </si>
  <si>
    <t>ÖZEL HİZMET TAZMİNATI PUANLARI</t>
  </si>
  <si>
    <t>YAN ÖDEME PUANLARI</t>
  </si>
  <si>
    <t>EK ÖDEME  KOT VE PUANLARI</t>
  </si>
  <si>
    <t>Aylık Maaş  Katsayısı</t>
  </si>
  <si>
    <t>Bürüt Asgari Ücret</t>
  </si>
  <si>
    <t>Kıdem Yılı Göstergesi</t>
  </si>
  <si>
    <t>Ay Yıl</t>
  </si>
  <si>
    <t>80 - 100 1.DERECE</t>
  </si>
  <si>
    <t>60 - 79 2.DERECE</t>
  </si>
  <si>
    <t>40 - 59 3.DERECE</t>
  </si>
  <si>
    <t>Kesenek Ödemeleri Gereken Süre (1.Şart)</t>
  </si>
  <si>
    <t>Tamamlamaları Gereken Yaş</t>
  </si>
  <si>
    <t>http://www.sskemekli.com/</t>
  </si>
  <si>
    <t>2 yıl ve daha az</t>
  </si>
  <si>
    <t>2 yıldan fazla – 3 yıl 6 ay ve daha az</t>
  </si>
  <si>
    <t>3 yıl 6 aydan fazla – 5 yıl ve daha az</t>
  </si>
  <si>
    <t>5 yıldan fazla – 6 yıl 6 ay ve daha az</t>
  </si>
  <si>
    <t>6 yıl 6 aydan fazla -  8 yıl ve daha az</t>
  </si>
  <si>
    <t>8 yıldan fazla – 9 yıl 6 ay ve daha az</t>
  </si>
  <si>
    <t>9 yıl 6 aydan fazla – 11 yıl ve daha az</t>
  </si>
  <si>
    <t>11 yıldan fazla – 12 yıl 6 ay ve daha az</t>
  </si>
  <si>
    <t>12 yıl 6 aydan fazla – 14 yıl ve daha az</t>
  </si>
  <si>
    <t>14 yıldan fazla – 15 yıl 6 ay ve daha az</t>
  </si>
  <si>
    <t>15 yıl 6 aydan fazla – 17 yıl ve daha az</t>
  </si>
  <si>
    <t>17 yıldan fazla – 18 yıl 6 ay ve daha az</t>
  </si>
  <si>
    <t>16 yıl 6 aydan fazla – 20 yıl ve daha az</t>
  </si>
  <si>
    <t>20 yıldan fazla – 21 yıl 6 ay ve daha az</t>
  </si>
  <si>
    <t>21 yıl 6 aydan fazla – 22 yıl</t>
  </si>
  <si>
    <t>22 yıldan fazla</t>
  </si>
  <si>
    <t>23.05.2002 itibariyle Erkeklerin 25 yılı tamamlamasına kalan süre</t>
  </si>
  <si>
    <r>
      <t xml:space="preserve">Öğretmen - </t>
    </r>
    <r>
      <rPr>
        <b/>
        <sz val="10"/>
        <color rgb="FFFF0000"/>
        <rFont val="Arial Tur"/>
        <charset val="162"/>
      </rPr>
      <t>2013</t>
    </r>
    <r>
      <rPr>
        <b/>
        <sz val="10"/>
        <rFont val="Arial Tur"/>
        <charset val="162"/>
      </rPr>
      <t xml:space="preserve"> Ve Öncesi</t>
    </r>
  </si>
  <si>
    <t>0,079308</t>
  </si>
  <si>
    <t>TERFİ TARİHİ</t>
  </si>
  <si>
    <t>0,025149</t>
  </si>
  <si>
    <t>1,24144</t>
  </si>
  <si>
    <t xml:space="preserve">İş Riski </t>
  </si>
  <si>
    <t>İş Güçl.</t>
  </si>
  <si>
    <t>Emekli Kes.Esas</t>
  </si>
  <si>
    <t>Yan Ödeme</t>
  </si>
  <si>
    <t xml:space="preserve">Mali Sor. </t>
  </si>
  <si>
    <t>El.Tem.Güç.</t>
  </si>
  <si>
    <t>96-100</t>
  </si>
  <si>
    <t>A1</t>
  </si>
  <si>
    <t>90-95</t>
  </si>
  <si>
    <t>A2</t>
  </si>
  <si>
    <t>80-89</t>
  </si>
  <si>
    <t>B</t>
  </si>
  <si>
    <t>70-79</t>
  </si>
  <si>
    <t>C</t>
  </si>
  <si>
    <t>Ayrıldığı Sendika</t>
  </si>
  <si>
    <t>Özel Hizmet Ek Puanı</t>
  </si>
  <si>
    <t>Ek Ödeme Puanı (666 KHK)</t>
  </si>
  <si>
    <t>Mebbis Kayıtlarında Mevcuttur.</t>
  </si>
  <si>
    <t>Talip ÜNVER</t>
  </si>
  <si>
    <t>0,088817</t>
  </si>
  <si>
    <t>0,028165</t>
  </si>
  <si>
    <t>1,390277</t>
  </si>
  <si>
    <t>Atama Tarihi ve Sayısı</t>
  </si>
  <si>
    <t>Açıklamalar 4</t>
  </si>
  <si>
    <t>Üye No:</t>
  </si>
  <si>
    <t>İcra borcu yoktur.</t>
  </si>
  <si>
    <t>14.06.2019 - 11263410</t>
  </si>
  <si>
    <t>…………….Müdürlüğü</t>
  </si>
  <si>
    <t>2021 - 2022 Eğitim Öğretim Yılı Ödeneğini Almıştır.</t>
  </si>
  <si>
    <t>0-6 Yaş Altı</t>
  </si>
  <si>
    <t>6 Yaş Üstü</t>
  </si>
  <si>
    <t>Osman TEKİN</t>
  </si>
  <si>
    <t>Dr. Özgür UYGUR</t>
  </si>
  <si>
    <t>V.H.K.İ</t>
  </si>
  <si>
    <t>Milli Eğitim Müdür Yardımcısı</t>
  </si>
  <si>
    <t>Yolluk Almamıştır. (…………..)</t>
  </si>
  <si>
    <t>/</t>
  </si>
  <si>
    <r>
      <t xml:space="preserve">PERSONEL NAKİL BİLDİRİMİ
</t>
    </r>
    <r>
      <rPr>
        <b/>
        <sz val="14"/>
        <rFont val="Arial Tur"/>
        <charset val="162"/>
      </rPr>
      <t xml:space="preserve"> </t>
    </r>
    <r>
      <rPr>
        <b/>
        <sz val="14"/>
        <color rgb="FFFF0000"/>
        <rFont val="Arial Tur"/>
        <charset val="162"/>
      </rPr>
      <t>(Diğer Personel)</t>
    </r>
  </si>
</sst>
</file>

<file path=xl/styles.xml><?xml version="1.0" encoding="utf-8"?>
<styleSheet xmlns="http://schemas.openxmlformats.org/spreadsheetml/2006/main">
  <numFmts count="4">
    <numFmt numFmtId="164" formatCode="#,##0\ &quot;TL&quot;;[Red]\-#,##0\ &quot;TL&quot;"/>
    <numFmt numFmtId="165" formatCode="0.000"/>
    <numFmt numFmtId="166" formatCode="[$-41F]d\ mmmm\ yyyy;@"/>
    <numFmt numFmtId="167" formatCode="0.000000"/>
  </numFmts>
  <fonts count="49">
    <font>
      <sz val="11"/>
      <color theme="1"/>
      <name val="Calibri"/>
      <family val="2"/>
      <scheme val="minor"/>
    </font>
    <font>
      <u/>
      <sz val="11"/>
      <color theme="10"/>
      <name val="Calibri"/>
      <family val="2"/>
      <scheme val="minor"/>
    </font>
    <font>
      <sz val="10"/>
      <name val="Arial"/>
      <family val="2"/>
      <charset val="162"/>
    </font>
    <font>
      <sz val="12"/>
      <name val="Arial"/>
      <family val="2"/>
      <charset val="162"/>
    </font>
    <font>
      <b/>
      <sz val="10"/>
      <name val="Arial"/>
      <family val="2"/>
      <charset val="162"/>
    </font>
    <font>
      <b/>
      <sz val="12"/>
      <name val="Arial"/>
      <family val="2"/>
      <charset val="162"/>
    </font>
    <font>
      <b/>
      <sz val="11"/>
      <name val="Arial"/>
      <family val="2"/>
      <charset val="162"/>
    </font>
    <font>
      <sz val="10"/>
      <name val="Arial Tur"/>
      <charset val="162"/>
    </font>
    <font>
      <sz val="12"/>
      <name val="Arial Tur"/>
      <charset val="162"/>
    </font>
    <font>
      <sz val="12"/>
      <color indexed="10"/>
      <name val="Arial Tur"/>
      <charset val="162"/>
    </font>
    <font>
      <b/>
      <sz val="14"/>
      <name val="Arial"/>
      <family val="2"/>
      <charset val="162"/>
    </font>
    <font>
      <sz val="11"/>
      <name val="Times New Roman"/>
      <family val="1"/>
      <charset val="162"/>
    </font>
    <font>
      <sz val="8"/>
      <name val="Arial"/>
      <family val="2"/>
      <charset val="162"/>
    </font>
    <font>
      <sz val="8"/>
      <name val="Arial Tur"/>
      <charset val="162"/>
    </font>
    <font>
      <b/>
      <sz val="14"/>
      <name val="Arial Tur"/>
      <charset val="162"/>
    </font>
    <font>
      <b/>
      <sz val="12"/>
      <name val="Arial Tur"/>
      <charset val="162"/>
    </font>
    <font>
      <i/>
      <sz val="12"/>
      <name val="Arial"/>
      <family val="2"/>
      <charset val="162"/>
    </font>
    <font>
      <b/>
      <sz val="10"/>
      <name val="Arial Tur"/>
      <charset val="162"/>
    </font>
    <font>
      <b/>
      <sz val="12"/>
      <name val="Times New Roman"/>
      <family val="1"/>
      <charset val="162"/>
    </font>
    <font>
      <b/>
      <sz val="11"/>
      <name val="Times New Roman"/>
      <family val="1"/>
      <charset val="162"/>
    </font>
    <font>
      <sz val="12"/>
      <name val="Times New Roman"/>
      <family val="1"/>
      <charset val="162"/>
    </font>
    <font>
      <b/>
      <sz val="14"/>
      <name val="Times New Roman"/>
      <family val="1"/>
      <charset val="162"/>
    </font>
    <font>
      <sz val="8"/>
      <name val="Times New Roman"/>
      <family val="1"/>
      <charset val="162"/>
    </font>
    <font>
      <b/>
      <sz val="10"/>
      <name val="Times New Roman"/>
      <family val="1"/>
      <charset val="162"/>
    </font>
    <font>
      <b/>
      <sz val="16"/>
      <name val="Arial"/>
      <family val="2"/>
      <charset val="162"/>
    </font>
    <font>
      <sz val="12"/>
      <name val="Arial Tur"/>
      <family val="2"/>
      <charset val="162"/>
    </font>
    <font>
      <sz val="11"/>
      <name val="Arial"/>
      <family val="2"/>
      <charset val="162"/>
    </font>
    <font>
      <b/>
      <sz val="9"/>
      <name val="Arial Tur"/>
      <charset val="162"/>
    </font>
    <font>
      <sz val="14"/>
      <name val="Arial Tur"/>
      <charset val="162"/>
    </font>
    <font>
      <b/>
      <sz val="9"/>
      <color indexed="10"/>
      <name val="Arial Tur"/>
      <charset val="162"/>
    </font>
    <font>
      <sz val="10"/>
      <name val="Tahoma"/>
      <family val="2"/>
      <charset val="162"/>
    </font>
    <font>
      <sz val="10"/>
      <name val="Times New Roman"/>
      <family val="1"/>
      <charset val="162"/>
    </font>
    <font>
      <sz val="9"/>
      <name val="Arial"/>
      <family val="2"/>
      <charset val="162"/>
    </font>
    <font>
      <sz val="12"/>
      <name val="Times New Roman Tur"/>
      <family val="1"/>
      <charset val="162"/>
    </font>
    <font>
      <b/>
      <sz val="11"/>
      <name val="Arial Tur"/>
      <charset val="162"/>
    </font>
    <font>
      <sz val="14"/>
      <name val="Times New Roman"/>
      <family val="1"/>
      <charset val="162"/>
    </font>
    <font>
      <b/>
      <sz val="8"/>
      <name val="Times New Roman"/>
      <family val="1"/>
      <charset val="162"/>
    </font>
    <font>
      <sz val="9"/>
      <name val="Times New Roman"/>
      <family val="1"/>
      <charset val="162"/>
    </font>
    <font>
      <sz val="12"/>
      <color theme="1"/>
      <name val="Calibri"/>
      <family val="2"/>
      <scheme val="minor"/>
    </font>
    <font>
      <sz val="11"/>
      <color rgb="FFFF0000"/>
      <name val="Calibri"/>
      <family val="2"/>
      <charset val="162"/>
      <scheme val="minor"/>
    </font>
    <font>
      <b/>
      <sz val="10"/>
      <color rgb="FFFF0000"/>
      <name val="Arial Tur"/>
      <charset val="162"/>
    </font>
    <font>
      <sz val="11"/>
      <color rgb="FFFF0000"/>
      <name val="Arial"/>
      <family val="2"/>
      <charset val="162"/>
    </font>
    <font>
      <b/>
      <sz val="12"/>
      <color theme="1"/>
      <name val="Calibri"/>
      <family val="2"/>
      <charset val="162"/>
      <scheme val="minor"/>
    </font>
    <font>
      <sz val="12"/>
      <color theme="1"/>
      <name val="Calibri"/>
      <family val="2"/>
      <charset val="162"/>
      <scheme val="minor"/>
    </font>
    <font>
      <b/>
      <sz val="12"/>
      <color rgb="FFFF0000"/>
      <name val="Arial Tur"/>
      <charset val="162"/>
    </font>
    <font>
      <b/>
      <sz val="11"/>
      <color rgb="FFC00000"/>
      <name val="Arial Tur"/>
      <charset val="162"/>
    </font>
    <font>
      <b/>
      <sz val="11"/>
      <color rgb="FFFF0000"/>
      <name val="Arial"/>
      <family val="2"/>
      <charset val="162"/>
    </font>
    <font>
      <b/>
      <sz val="18"/>
      <name val="Arial Tur"/>
      <charset val="162"/>
    </font>
    <font>
      <b/>
      <sz val="14"/>
      <color rgb="FFFF0000"/>
      <name val="Arial Tur"/>
      <charset val="162"/>
    </font>
  </fonts>
  <fills count="23">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indexed="51"/>
        <bgColor indexed="64"/>
      </patternFill>
    </fill>
    <fill>
      <patternFill patternType="solid">
        <fgColor indexed="46"/>
        <bgColor indexed="64"/>
      </patternFill>
    </fill>
    <fill>
      <patternFill patternType="solid">
        <fgColor indexed="29"/>
        <bgColor indexed="64"/>
      </patternFill>
    </fill>
    <fill>
      <patternFill patternType="solid">
        <fgColor indexed="27"/>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39997558519241921"/>
        <bgColor indexed="64"/>
      </patternFill>
    </fill>
  </fills>
  <borders count="51">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
      <left/>
      <right style="thin">
        <color indexed="64"/>
      </right>
      <top style="thin">
        <color auto="1"/>
      </top>
      <bottom/>
      <diagonal/>
    </border>
  </borders>
  <cellStyleXfs count="3">
    <xf numFmtId="0" fontId="0" fillId="0" borderId="0"/>
    <xf numFmtId="0" fontId="1" fillId="0" borderId="0" applyFill="0" applyBorder="0" applyAlignment="0" applyProtection="0"/>
    <xf numFmtId="0" fontId="7" fillId="0" borderId="0"/>
  </cellStyleXfs>
  <cellXfs count="405">
    <xf numFmtId="0" fontId="0" fillId="0" borderId="0" xfId="0"/>
    <xf numFmtId="0" fontId="0" fillId="0" borderId="1" xfId="0" applyBorder="1"/>
    <xf numFmtId="0" fontId="15" fillId="3" borderId="13" xfId="0" applyFont="1" applyFill="1" applyBorder="1" applyAlignment="1">
      <alignment horizontal="center" textRotation="90" wrapText="1"/>
    </xf>
    <xf numFmtId="0" fontId="27" fillId="4" borderId="13" xfId="0" applyFont="1" applyFill="1" applyBorder="1" applyAlignment="1">
      <alignment horizontal="center" textRotation="90" wrapText="1"/>
    </xf>
    <xf numFmtId="0" fontId="17" fillId="5" borderId="1" xfId="0" applyFont="1" applyFill="1" applyBorder="1" applyAlignment="1">
      <alignment horizontal="center" textRotation="90" wrapText="1"/>
    </xf>
    <xf numFmtId="0" fontId="27" fillId="2" borderId="13" xfId="0" applyFont="1" applyFill="1" applyBorder="1" applyAlignment="1">
      <alignment horizontal="center" textRotation="90" wrapText="1"/>
    </xf>
    <xf numFmtId="0" fontId="29" fillId="2" borderId="13" xfId="0" applyFont="1" applyFill="1" applyBorder="1" applyAlignment="1">
      <alignment horizontal="center" textRotation="90" wrapText="1"/>
    </xf>
    <xf numFmtId="0" fontId="0" fillId="6" borderId="1" xfId="0" applyFill="1" applyBorder="1" applyAlignment="1">
      <alignment horizontal="left" vertical="center" wrapText="1"/>
    </xf>
    <xf numFmtId="0" fontId="7" fillId="13" borderId="1"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1" fillId="3" borderId="1" xfId="0" applyFont="1" applyFill="1" applyBorder="1" applyAlignment="1">
      <alignment horizontal="left" wrapText="1"/>
    </xf>
    <xf numFmtId="0" fontId="15" fillId="3" borderId="1"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31" fillId="3" borderId="1" xfId="0" applyFont="1" applyFill="1" applyBorder="1" applyAlignment="1">
      <alignment horizontal="right" vertical="center" wrapText="1"/>
    </xf>
    <xf numFmtId="0" fontId="0" fillId="5" borderId="1" xfId="0" applyFill="1" applyBorder="1" applyAlignment="1">
      <alignment horizontal="center" vertical="center" wrapText="1"/>
    </xf>
    <xf numFmtId="0" fontId="0" fillId="12" borderId="1" xfId="0" applyFill="1" applyBorder="1" applyAlignment="1">
      <alignment horizontal="center" vertical="center" wrapText="1"/>
    </xf>
    <xf numFmtId="0" fontId="7" fillId="5" borderId="1" xfId="0" applyFont="1" applyFill="1" applyBorder="1" applyAlignment="1">
      <alignment horizontal="center" vertical="center" wrapText="1"/>
    </xf>
    <xf numFmtId="1" fontId="0" fillId="3" borderId="1" xfId="0" applyNumberFormat="1" applyFont="1" applyFill="1" applyBorder="1" applyAlignment="1">
      <alignment horizontal="left" wrapText="1"/>
    </xf>
    <xf numFmtId="0" fontId="0" fillId="3" borderId="1" xfId="0" applyFont="1" applyFill="1" applyBorder="1" applyAlignment="1">
      <alignment horizontal="left" wrapText="1"/>
    </xf>
    <xf numFmtId="0" fontId="30" fillId="3" borderId="1" xfId="0" applyFont="1" applyFill="1" applyBorder="1" applyAlignment="1">
      <alignment horizontal="left" vertical="center" wrapText="1"/>
    </xf>
    <xf numFmtId="1" fontId="7" fillId="3" borderId="1" xfId="0" applyNumberFormat="1" applyFont="1" applyFill="1" applyBorder="1" applyAlignment="1">
      <alignment horizontal="left" wrapText="1"/>
    </xf>
    <xf numFmtId="0" fontId="7" fillId="3" borderId="1" xfId="0" applyFont="1" applyFill="1" applyBorder="1" applyAlignment="1">
      <alignment horizontal="left" wrapText="1"/>
    </xf>
    <xf numFmtId="0" fontId="7" fillId="3" borderId="1" xfId="0" applyFont="1" applyFill="1" applyBorder="1" applyAlignment="1">
      <alignment horizontal="center" vertical="center" wrapText="1"/>
    </xf>
    <xf numFmtId="0" fontId="0" fillId="14" borderId="1" xfId="0" applyFill="1" applyBorder="1" applyAlignment="1">
      <alignment horizontal="left" vertical="center" wrapText="1"/>
    </xf>
    <xf numFmtId="0" fontId="0" fillId="14" borderId="1" xfId="0" applyFill="1" applyBorder="1" applyAlignment="1">
      <alignment horizontal="center" vertical="center" wrapText="1"/>
    </xf>
    <xf numFmtId="0" fontId="30" fillId="3"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8" fillId="7" borderId="1" xfId="0" applyFont="1" applyFill="1" applyBorder="1" applyAlignment="1">
      <alignment horizontal="center"/>
    </xf>
    <xf numFmtId="3" fontId="0" fillId="0" borderId="1" xfId="0" applyNumberFormat="1" applyBorder="1"/>
    <xf numFmtId="9" fontId="0" fillId="7" borderId="1" xfId="0" applyNumberFormat="1" applyFill="1" applyBorder="1"/>
    <xf numFmtId="2" fontId="26" fillId="4" borderId="1" xfId="0" applyNumberFormat="1" applyFont="1" applyFill="1" applyBorder="1" applyAlignment="1">
      <alignment horizontal="center" vertical="center" wrapText="1"/>
    </xf>
    <xf numFmtId="165" fontId="26" fillId="4" borderId="1" xfId="0" applyNumberFormat="1" applyFont="1" applyFill="1" applyBorder="1" applyAlignment="1">
      <alignment horizontal="center" vertical="center" wrapText="1"/>
    </xf>
    <xf numFmtId="2" fontId="26" fillId="5" borderId="1" xfId="0" applyNumberFormat="1" applyFont="1" applyFill="1" applyBorder="1" applyAlignment="1">
      <alignment horizontal="center" vertical="center" wrapText="1"/>
    </xf>
    <xf numFmtId="164" fontId="0" fillId="0" borderId="1" xfId="0" applyNumberFormat="1" applyBorder="1"/>
    <xf numFmtId="49" fontId="33" fillId="0" borderId="43" xfId="0" quotePrefix="1" applyNumberFormat="1" applyFont="1" applyBorder="1" applyAlignment="1">
      <alignment horizontal="right" vertical="center"/>
    </xf>
    <xf numFmtId="0" fontId="0" fillId="0" borderId="43" xfId="0" applyBorder="1"/>
    <xf numFmtId="1" fontId="20" fillId="9" borderId="43" xfId="0" applyNumberFormat="1" applyFont="1" applyFill="1" applyBorder="1" applyAlignment="1">
      <alignment horizontal="center" wrapText="1"/>
    </xf>
    <xf numFmtId="0" fontId="0" fillId="9" borderId="43" xfId="0" applyFill="1" applyBorder="1"/>
    <xf numFmtId="2" fontId="20" fillId="9" borderId="43" xfId="0" applyNumberFormat="1" applyFont="1" applyFill="1" applyBorder="1" applyAlignment="1">
      <alignment horizontal="center" wrapText="1"/>
    </xf>
    <xf numFmtId="167" fontId="20" fillId="9" borderId="43" xfId="0" applyNumberFormat="1" applyFont="1" applyFill="1" applyBorder="1" applyAlignment="1">
      <alignment horizontal="right" wrapText="1"/>
    </xf>
    <xf numFmtId="0" fontId="31" fillId="16" borderId="43" xfId="0" applyFont="1" applyFill="1" applyBorder="1" applyAlignment="1" applyProtection="1">
      <alignment horizontal="center" vertical="center" wrapText="1"/>
      <protection locked="0"/>
    </xf>
    <xf numFmtId="0" fontId="23" fillId="16" borderId="43" xfId="0" applyFont="1" applyFill="1" applyBorder="1" applyAlignment="1" applyProtection="1">
      <alignment horizontal="center" vertical="center" wrapText="1"/>
      <protection locked="0"/>
    </xf>
    <xf numFmtId="166" fontId="33" fillId="11" borderId="43" xfId="0" applyNumberFormat="1" applyFont="1" applyFill="1" applyBorder="1" applyAlignment="1">
      <alignment horizontal="right" vertical="center"/>
    </xf>
    <xf numFmtId="49" fontId="20" fillId="11" borderId="43" xfId="0" applyNumberFormat="1" applyFont="1" applyFill="1" applyBorder="1" applyAlignment="1">
      <alignment horizontal="right"/>
    </xf>
    <xf numFmtId="0" fontId="20" fillId="11" borderId="43" xfId="0" applyFont="1" applyFill="1" applyBorder="1" applyAlignment="1">
      <alignment horizontal="center" wrapText="1"/>
    </xf>
    <xf numFmtId="1" fontId="20" fillId="11" borderId="43" xfId="0" applyNumberFormat="1" applyFont="1" applyFill="1" applyBorder="1" applyAlignment="1">
      <alignment horizontal="center" wrapText="1"/>
    </xf>
    <xf numFmtId="2" fontId="20" fillId="11" borderId="43" xfId="0" applyNumberFormat="1" applyFont="1" applyFill="1" applyBorder="1" applyAlignment="1">
      <alignment horizontal="center" wrapText="1"/>
    </xf>
    <xf numFmtId="49" fontId="20" fillId="18" borderId="43" xfId="0" applyNumberFormat="1" applyFont="1" applyFill="1" applyBorder="1" applyAlignment="1">
      <alignment horizontal="right"/>
    </xf>
    <xf numFmtId="0" fontId="20" fillId="18" borderId="43" xfId="0" applyFont="1" applyFill="1" applyBorder="1" applyAlignment="1">
      <alignment horizontal="center" wrapText="1"/>
    </xf>
    <xf numFmtId="1" fontId="20" fillId="18" borderId="43" xfId="0" applyNumberFormat="1" applyFont="1" applyFill="1" applyBorder="1" applyAlignment="1">
      <alignment horizontal="center" wrapText="1"/>
    </xf>
    <xf numFmtId="2" fontId="20" fillId="18" borderId="43" xfId="0" applyNumberFormat="1" applyFont="1" applyFill="1" applyBorder="1" applyAlignment="1">
      <alignment horizontal="center" wrapText="1"/>
    </xf>
    <xf numFmtId="49" fontId="20" fillId="18" borderId="43" xfId="0" applyNumberFormat="1" applyFont="1" applyFill="1" applyBorder="1" applyAlignment="1">
      <alignment horizontal="right" wrapText="1"/>
    </xf>
    <xf numFmtId="49" fontId="33" fillId="18" borderId="43" xfId="0" applyNumberFormat="1" applyFont="1" applyFill="1" applyBorder="1" applyAlignment="1">
      <alignment horizontal="right" vertical="center"/>
    </xf>
    <xf numFmtId="49" fontId="33" fillId="11" borderId="43" xfId="0" applyNumberFormat="1" applyFont="1" applyFill="1" applyBorder="1" applyAlignment="1">
      <alignment horizontal="right" vertical="center"/>
    </xf>
    <xf numFmtId="49" fontId="20" fillId="11" borderId="43" xfId="0" applyNumberFormat="1" applyFont="1" applyFill="1" applyBorder="1" applyAlignment="1">
      <alignment horizontal="right" wrapText="1"/>
    </xf>
    <xf numFmtId="0" fontId="30" fillId="5" borderId="43" xfId="0" applyFont="1" applyFill="1" applyBorder="1" applyAlignment="1">
      <alignment horizontal="center" vertical="center" wrapText="1"/>
    </xf>
    <xf numFmtId="0" fontId="30" fillId="5" borderId="43" xfId="0" applyNumberFormat="1" applyFont="1" applyFill="1" applyBorder="1" applyAlignment="1">
      <alignment horizontal="center" vertical="center" wrapText="1"/>
    </xf>
    <xf numFmtId="0" fontId="17" fillId="4" borderId="5" xfId="0" applyFont="1" applyFill="1" applyBorder="1" applyAlignment="1">
      <alignment horizontal="center" vertical="center" wrapText="1"/>
    </xf>
    <xf numFmtId="0" fontId="0" fillId="0" borderId="1" xfId="0" applyBorder="1" applyAlignment="1">
      <alignment horizontal="center" vertical="center" wrapText="1"/>
    </xf>
    <xf numFmtId="0" fontId="17" fillId="5" borderId="4" xfId="0" applyFont="1" applyFill="1" applyBorder="1" applyAlignment="1">
      <alignment horizontal="center" vertical="center" wrapText="1"/>
    </xf>
    <xf numFmtId="0" fontId="5" fillId="5" borderId="13" xfId="0" applyFont="1" applyFill="1" applyBorder="1" applyAlignment="1">
      <alignment textRotation="90" wrapText="1"/>
    </xf>
    <xf numFmtId="0" fontId="5" fillId="5" borderId="13" xfId="0" applyFont="1" applyFill="1" applyBorder="1" applyAlignment="1">
      <alignment wrapText="1"/>
    </xf>
    <xf numFmtId="0" fontId="0" fillId="3" borderId="43" xfId="0" applyFill="1" applyBorder="1" applyAlignment="1">
      <alignment horizontal="center" vertical="center" wrapText="1"/>
    </xf>
    <xf numFmtId="0" fontId="7" fillId="4" borderId="43" xfId="0" applyFont="1" applyFill="1" applyBorder="1"/>
    <xf numFmtId="0" fontId="14" fillId="8" borderId="1" xfId="0" applyFont="1" applyFill="1" applyBorder="1" applyAlignment="1">
      <alignment horizontal="center" vertical="center" wrapText="1"/>
    </xf>
    <xf numFmtId="0" fontId="23" fillId="8" borderId="1" xfId="0" applyFont="1" applyFill="1" applyBorder="1" applyAlignment="1">
      <alignment horizontal="center" vertical="center" wrapText="1"/>
    </xf>
    <xf numFmtId="0" fontId="4" fillId="17" borderId="13" xfId="0" applyFont="1" applyFill="1" applyBorder="1" applyAlignment="1">
      <alignment horizontal="center" textRotation="90" wrapText="1"/>
    </xf>
    <xf numFmtId="0" fontId="8" fillId="21" borderId="1" xfId="0" applyFont="1" applyFill="1" applyBorder="1" applyAlignment="1">
      <alignment horizontal="center" vertical="center" wrapText="1"/>
    </xf>
    <xf numFmtId="2" fontId="8" fillId="21" borderId="1" xfId="0" applyNumberFormat="1" applyFont="1" applyFill="1" applyBorder="1" applyAlignment="1">
      <alignment horizontal="right"/>
    </xf>
    <xf numFmtId="1" fontId="20" fillId="21" borderId="43" xfId="0" applyNumberFormat="1" applyFont="1" applyFill="1" applyBorder="1" applyAlignment="1">
      <alignment horizontal="center" wrapText="1"/>
    </xf>
    <xf numFmtId="0" fontId="17" fillId="17" borderId="1" xfId="0" applyFont="1" applyFill="1" applyBorder="1" applyAlignment="1">
      <alignment horizontal="center" vertical="center" wrapText="1"/>
    </xf>
    <xf numFmtId="0" fontId="17" fillId="17" borderId="1" xfId="0" applyFont="1" applyFill="1" applyBorder="1" applyAlignment="1">
      <alignment horizontal="center" textRotation="90" wrapText="1"/>
    </xf>
    <xf numFmtId="0" fontId="18" fillId="10" borderId="13" xfId="0" applyFont="1" applyFill="1" applyBorder="1" applyAlignment="1">
      <alignment horizontal="center" wrapText="1"/>
    </xf>
    <xf numFmtId="166" fontId="33" fillId="11" borderId="43" xfId="0" applyNumberFormat="1" applyFont="1" applyFill="1" applyBorder="1" applyAlignment="1">
      <alignment horizontal="center" vertical="center"/>
    </xf>
    <xf numFmtId="166" fontId="33" fillId="15" borderId="43" xfId="0" applyNumberFormat="1" applyFont="1" applyFill="1" applyBorder="1" applyAlignment="1">
      <alignment horizontal="center" vertical="center"/>
    </xf>
    <xf numFmtId="166" fontId="33" fillId="18" borderId="43" xfId="0" applyNumberFormat="1" applyFont="1" applyFill="1" applyBorder="1" applyAlignment="1">
      <alignment horizontal="center" vertical="center"/>
    </xf>
    <xf numFmtId="166" fontId="33" fillId="15" borderId="43" xfId="0" quotePrefix="1" applyNumberFormat="1" applyFont="1" applyFill="1" applyBorder="1" applyAlignment="1">
      <alignment horizontal="center" vertical="center"/>
    </xf>
    <xf numFmtId="0" fontId="15" fillId="20" borderId="4" xfId="0" applyFont="1" applyFill="1" applyBorder="1" applyAlignment="1">
      <alignment horizontal="center" vertical="center" wrapText="1"/>
    </xf>
    <xf numFmtId="0" fontId="8" fillId="20" borderId="1" xfId="0" applyFont="1" applyFill="1" applyBorder="1" applyAlignment="1">
      <alignment horizontal="center" vertical="center" textRotation="90" wrapText="1"/>
    </xf>
    <xf numFmtId="0" fontId="5" fillId="5" borderId="7" xfId="0" applyFont="1" applyFill="1" applyBorder="1" applyAlignment="1">
      <alignment wrapText="1"/>
    </xf>
    <xf numFmtId="2" fontId="26" fillId="5" borderId="4" xfId="0" applyNumberFormat="1" applyFont="1" applyFill="1" applyBorder="1" applyAlignment="1">
      <alignment horizontal="center" vertical="center" wrapText="1"/>
    </xf>
    <xf numFmtId="0" fontId="42" fillId="0" borderId="49" xfId="0" applyFont="1" applyBorder="1" applyAlignment="1">
      <alignment vertical="top" wrapText="1"/>
    </xf>
    <xf numFmtId="0" fontId="1" fillId="0" borderId="49" xfId="1" applyBorder="1" applyAlignment="1">
      <alignment vertical="top" wrapText="1"/>
    </xf>
    <xf numFmtId="0" fontId="43" fillId="0" borderId="49" xfId="0" applyFont="1" applyBorder="1" applyAlignment="1">
      <alignment vertical="center" wrapText="1"/>
    </xf>
    <xf numFmtId="49" fontId="11" fillId="11" borderId="43" xfId="0" applyNumberFormat="1" applyFont="1" applyFill="1" applyBorder="1" applyAlignment="1">
      <alignment horizontal="right"/>
    </xf>
    <xf numFmtId="0" fontId="42" fillId="0" borderId="49" xfId="0" applyFont="1" applyBorder="1" applyAlignment="1">
      <alignment vertical="top" textRotation="90" wrapText="1"/>
    </xf>
    <xf numFmtId="0" fontId="7" fillId="4" borderId="43" xfId="0" applyFont="1" applyFill="1" applyBorder="1" applyAlignment="1">
      <alignment horizontal="center"/>
    </xf>
    <xf numFmtId="0" fontId="20" fillId="10" borderId="13" xfId="0" applyFont="1" applyFill="1" applyBorder="1" applyAlignment="1">
      <alignment horizontal="center" textRotation="90" wrapText="1"/>
    </xf>
    <xf numFmtId="9" fontId="20" fillId="10" borderId="13" xfId="0" applyNumberFormat="1" applyFont="1" applyFill="1" applyBorder="1" applyAlignment="1">
      <alignment horizontal="center" textRotation="90" wrapText="1"/>
    </xf>
    <xf numFmtId="0" fontId="0" fillId="0" borderId="0" xfId="0" applyProtection="1">
      <protection locked="0"/>
    </xf>
    <xf numFmtId="0" fontId="0" fillId="0" borderId="0" xfId="0" applyAlignment="1" applyProtection="1">
      <alignment horizontal="center" vertical="center" wrapText="1"/>
      <protection locked="0"/>
    </xf>
    <xf numFmtId="0" fontId="0" fillId="19" borderId="13" xfId="0" applyFill="1" applyBorder="1" applyAlignment="1" applyProtection="1">
      <alignment vertical="center" wrapText="1"/>
      <protection locked="0"/>
    </xf>
    <xf numFmtId="0" fontId="17" fillId="0" borderId="43" xfId="0" applyFont="1" applyBorder="1" applyProtection="1">
      <protection locked="0"/>
    </xf>
    <xf numFmtId="0" fontId="0" fillId="19" borderId="15" xfId="0" applyFill="1" applyBorder="1" applyAlignment="1" applyProtection="1">
      <alignment vertical="center" wrapText="1"/>
      <protection locked="0"/>
    </xf>
    <xf numFmtId="0" fontId="18" fillId="16" borderId="4" xfId="0" applyFont="1" applyFill="1" applyBorder="1" applyAlignment="1" applyProtection="1">
      <alignment vertical="center" wrapText="1"/>
      <protection locked="0"/>
    </xf>
    <xf numFmtId="49" fontId="18" fillId="16" borderId="6" xfId="0" applyNumberFormat="1" applyFont="1" applyFill="1" applyBorder="1" applyAlignment="1" applyProtection="1">
      <alignment vertical="center" wrapText="1"/>
      <protection locked="0"/>
    </xf>
    <xf numFmtId="0" fontId="18" fillId="8" borderId="6" xfId="0" applyFont="1" applyFill="1" applyBorder="1" applyAlignment="1" applyProtection="1">
      <alignment horizontal="center" vertical="center" wrapText="1"/>
      <protection locked="0"/>
    </xf>
    <xf numFmtId="0" fontId="23" fillId="0" borderId="43" xfId="0" applyFont="1" applyBorder="1" applyAlignment="1" applyProtection="1">
      <alignment vertical="center" wrapText="1"/>
      <protection locked="0"/>
    </xf>
    <xf numFmtId="0" fontId="23" fillId="0" borderId="0" xfId="0" applyFont="1" applyBorder="1" applyAlignment="1" applyProtection="1">
      <alignment vertical="center" wrapText="1"/>
      <protection locked="0"/>
    </xf>
    <xf numFmtId="0" fontId="0" fillId="19" borderId="14" xfId="0" applyFill="1" applyBorder="1" applyAlignment="1" applyProtection="1">
      <alignment vertical="center" wrapText="1"/>
      <protection locked="0"/>
    </xf>
    <xf numFmtId="0" fontId="31" fillId="19" borderId="43" xfId="0" applyFont="1" applyFill="1" applyBorder="1" applyAlignment="1" applyProtection="1">
      <alignment vertical="center" wrapText="1"/>
      <protection locked="0"/>
    </xf>
    <xf numFmtId="0" fontId="9" fillId="0" borderId="43" xfId="0" applyFont="1" applyBorder="1" applyProtection="1">
      <protection locked="0"/>
    </xf>
    <xf numFmtId="0" fontId="0" fillId="0" borderId="43" xfId="0" applyBorder="1" applyAlignment="1" applyProtection="1">
      <alignment horizontal="center"/>
      <protection locked="0"/>
    </xf>
    <xf numFmtId="0" fontId="0" fillId="0" borderId="0" xfId="0" applyAlignment="1" applyProtection="1">
      <alignment horizontal="center"/>
      <protection locked="0"/>
    </xf>
    <xf numFmtId="0" fontId="8" fillId="0" borderId="43" xfId="0" applyFont="1" applyBorder="1" applyAlignment="1" applyProtection="1">
      <alignment horizontal="center"/>
      <protection hidden="1"/>
    </xf>
    <xf numFmtId="0" fontId="8" fillId="9" borderId="43" xfId="0" applyFont="1" applyFill="1" applyBorder="1" applyAlignment="1" applyProtection="1">
      <alignment horizontal="center"/>
      <protection hidden="1"/>
    </xf>
    <xf numFmtId="0" fontId="8" fillId="9" borderId="43" xfId="0" applyFont="1" applyFill="1" applyBorder="1" applyProtection="1">
      <protection hidden="1"/>
    </xf>
    <xf numFmtId="0" fontId="8" fillId="9" borderId="43" xfId="0" applyFont="1" applyFill="1" applyBorder="1" applyAlignment="1" applyProtection="1">
      <alignment horizontal="left"/>
      <protection hidden="1"/>
    </xf>
    <xf numFmtId="0" fontId="0" fillId="0" borderId="43" xfId="0" applyBorder="1" applyProtection="1">
      <protection locked="0"/>
    </xf>
    <xf numFmtId="0" fontId="15" fillId="0" borderId="13" xfId="0" applyFont="1" applyBorder="1" applyAlignment="1" applyProtection="1">
      <alignment horizontal="center" vertical="center" wrapText="1"/>
      <protection locked="0"/>
    </xf>
    <xf numFmtId="0" fontId="15" fillId="0" borderId="43" xfId="0" applyFont="1" applyBorder="1" applyAlignment="1" applyProtection="1">
      <alignment horizontal="center" vertical="center" wrapText="1"/>
      <protection locked="0"/>
    </xf>
    <xf numFmtId="0" fontId="15" fillId="0" borderId="43" xfId="0" applyFont="1" applyFill="1" applyBorder="1" applyAlignment="1" applyProtection="1">
      <alignment horizontal="left" vertical="center" wrapText="1"/>
      <protection locked="0"/>
    </xf>
    <xf numFmtId="2" fontId="8" fillId="9" borderId="43" xfId="0" applyNumberFormat="1" applyFont="1" applyFill="1" applyBorder="1" applyAlignment="1" applyProtection="1">
      <alignment horizontal="left"/>
      <protection locked="0"/>
    </xf>
    <xf numFmtId="14" fontId="8" fillId="9" borderId="43" xfId="0" applyNumberFormat="1" applyFont="1" applyFill="1" applyBorder="1" applyProtection="1">
      <protection locked="0"/>
    </xf>
    <xf numFmtId="0" fontId="8" fillId="9" borderId="43" xfId="0" applyFont="1" applyFill="1" applyBorder="1" applyAlignment="1" applyProtection="1">
      <alignment horizontal="left"/>
      <protection locked="0"/>
    </xf>
    <xf numFmtId="14" fontId="8" fillId="9" borderId="43" xfId="0" applyNumberFormat="1" applyFont="1" applyFill="1" applyBorder="1" applyAlignment="1" applyProtection="1">
      <alignment horizontal="center"/>
      <protection locked="0"/>
    </xf>
    <xf numFmtId="0" fontId="0" fillId="9" borderId="43" xfId="0" applyFill="1" applyBorder="1" applyProtection="1">
      <protection locked="0"/>
    </xf>
    <xf numFmtId="0" fontId="13" fillId="0" borderId="0" xfId="0" applyFont="1" applyProtection="1">
      <protection locked="0"/>
    </xf>
    <xf numFmtId="0" fontId="13" fillId="0" borderId="0" xfId="0" applyFont="1" applyAlignment="1" applyProtection="1">
      <alignment horizontal="center" vertical="center" wrapText="1"/>
      <protection locked="0"/>
    </xf>
    <xf numFmtId="0" fontId="13" fillId="0" borderId="0" xfId="0" applyFont="1" applyBorder="1" applyProtection="1">
      <protection locked="0"/>
    </xf>
    <xf numFmtId="0" fontId="15" fillId="16" borderId="3" xfId="0" applyFont="1" applyFill="1" applyBorder="1" applyAlignment="1" applyProtection="1">
      <alignment horizontal="center"/>
      <protection hidden="1"/>
    </xf>
    <xf numFmtId="49" fontId="20" fillId="16" borderId="14" xfId="0" applyNumberFormat="1" applyFont="1" applyFill="1" applyBorder="1" applyAlignment="1" applyProtection="1">
      <alignment horizontal="left" vertical="center" wrapText="1"/>
      <protection hidden="1"/>
    </xf>
    <xf numFmtId="0" fontId="20" fillId="16" borderId="14" xfId="0" applyNumberFormat="1" applyFont="1" applyFill="1" applyBorder="1" applyAlignment="1" applyProtection="1">
      <alignment horizontal="left" vertical="center" wrapText="1"/>
      <protection hidden="1"/>
    </xf>
    <xf numFmtId="14" fontId="20" fillId="16" borderId="14" xfId="0" applyNumberFormat="1" applyFont="1" applyFill="1" applyBorder="1" applyAlignment="1" applyProtection="1">
      <alignment horizontal="center" vertical="center" wrapText="1"/>
      <protection hidden="1"/>
    </xf>
    <xf numFmtId="0" fontId="20" fillId="16" borderId="14" xfId="0" applyNumberFormat="1" applyFont="1" applyFill="1" applyBorder="1" applyAlignment="1" applyProtection="1">
      <alignment horizontal="center" vertical="center" wrapText="1"/>
      <protection hidden="1"/>
    </xf>
    <xf numFmtId="0" fontId="9" fillId="16" borderId="43" xfId="0" applyFont="1" applyFill="1" applyBorder="1" applyProtection="1">
      <protection hidden="1"/>
    </xf>
    <xf numFmtId="49" fontId="9" fillId="16" borderId="43" xfId="0" applyNumberFormat="1" applyFont="1" applyFill="1" applyBorder="1" applyAlignment="1" applyProtection="1">
      <alignment horizontal="left"/>
      <protection hidden="1"/>
    </xf>
    <xf numFmtId="0" fontId="20" fillId="16" borderId="43" xfId="0" applyNumberFormat="1" applyFont="1" applyFill="1" applyBorder="1" applyAlignment="1" applyProtection="1">
      <alignment horizontal="center" vertical="center" wrapText="1"/>
      <protection hidden="1"/>
    </xf>
    <xf numFmtId="14" fontId="20" fillId="16" borderId="43" xfId="0" applyNumberFormat="1" applyFont="1" applyFill="1" applyBorder="1" applyAlignment="1" applyProtection="1">
      <alignment horizontal="center" vertical="center" wrapText="1"/>
      <protection hidden="1"/>
    </xf>
    <xf numFmtId="49" fontId="9" fillId="8" borderId="43" xfId="0" applyNumberFormat="1" applyFont="1" applyFill="1" applyBorder="1" applyAlignment="1" applyProtection="1">
      <alignment horizontal="left"/>
      <protection hidden="1"/>
    </xf>
    <xf numFmtId="0" fontId="20" fillId="16" borderId="43" xfId="0" applyFont="1" applyFill="1" applyBorder="1" applyAlignment="1" applyProtection="1">
      <alignment horizontal="center" vertical="center" wrapText="1"/>
      <protection hidden="1"/>
    </xf>
    <xf numFmtId="0" fontId="31" fillId="16" borderId="43" xfId="0" applyFont="1" applyFill="1" applyBorder="1" applyAlignment="1" applyProtection="1">
      <alignment horizontal="left" vertical="center" wrapText="1"/>
      <protection hidden="1"/>
    </xf>
    <xf numFmtId="0" fontId="20" fillId="20" borderId="43" xfId="0" applyFont="1" applyFill="1" applyBorder="1" applyAlignment="1" applyProtection="1">
      <alignment horizontal="center" vertical="center" wrapText="1"/>
      <protection hidden="1"/>
    </xf>
    <xf numFmtId="0" fontId="37" fillId="20" borderId="43" xfId="0" applyFont="1" applyFill="1" applyBorder="1" applyAlignment="1" applyProtection="1">
      <alignment horizontal="center" vertical="center" wrapText="1"/>
      <protection hidden="1"/>
    </xf>
    <xf numFmtId="0" fontId="22" fillId="20" borderId="43" xfId="0" applyFont="1" applyFill="1" applyBorder="1" applyAlignment="1" applyProtection="1">
      <alignment horizontal="center" vertical="center" wrapText="1"/>
      <protection hidden="1"/>
    </xf>
    <xf numFmtId="0" fontId="37" fillId="16" borderId="43" xfId="0" applyFont="1" applyFill="1" applyBorder="1" applyAlignment="1" applyProtection="1">
      <alignment horizontal="center" vertical="center" wrapText="1"/>
      <protection hidden="1"/>
    </xf>
    <xf numFmtId="0" fontId="32" fillId="16" borderId="13" xfId="0" applyFont="1" applyFill="1" applyBorder="1" applyAlignment="1" applyProtection="1">
      <alignment horizontal="center" wrapText="1"/>
      <protection hidden="1"/>
    </xf>
    <xf numFmtId="0" fontId="37" fillId="16" borderId="43" xfId="0" applyFont="1" applyFill="1" applyBorder="1" applyAlignment="1" applyProtection="1">
      <alignment horizontal="left" vertical="center" wrapText="1"/>
      <protection hidden="1"/>
    </xf>
    <xf numFmtId="14" fontId="20" fillId="20" borderId="43" xfId="0" applyNumberFormat="1" applyFont="1" applyFill="1" applyBorder="1" applyAlignment="1" applyProtection="1">
      <alignment horizontal="center" vertical="center" wrapText="1"/>
      <protection hidden="1"/>
    </xf>
    <xf numFmtId="0" fontId="15" fillId="20" borderId="43" xfId="0" applyFont="1" applyFill="1" applyBorder="1" applyAlignment="1" applyProtection="1">
      <alignment horizontal="center" vertical="center" wrapText="1"/>
      <protection hidden="1"/>
    </xf>
    <xf numFmtId="0" fontId="8" fillId="16" borderId="43" xfId="0" applyFont="1" applyFill="1" applyBorder="1" applyAlignment="1" applyProtection="1">
      <alignment horizontal="center" vertical="center" wrapText="1"/>
      <protection hidden="1"/>
    </xf>
    <xf numFmtId="0" fontId="3" fillId="20" borderId="43" xfId="0" applyFont="1" applyFill="1" applyBorder="1" applyAlignment="1" applyProtection="1">
      <alignment horizontal="center" vertical="center" wrapText="1"/>
      <protection hidden="1"/>
    </xf>
    <xf numFmtId="0" fontId="3" fillId="16" borderId="43" xfId="0" applyFont="1" applyFill="1" applyBorder="1" applyAlignment="1" applyProtection="1">
      <alignment horizontal="center" vertical="center" wrapText="1"/>
      <protection hidden="1"/>
    </xf>
    <xf numFmtId="1" fontId="3" fillId="16" borderId="43" xfId="0" applyNumberFormat="1" applyFont="1" applyFill="1" applyBorder="1" applyAlignment="1" applyProtection="1">
      <alignment horizontal="center" vertical="center" wrapText="1"/>
      <protection hidden="1"/>
    </xf>
    <xf numFmtId="0" fontId="9" fillId="16" borderId="43" xfId="0" applyFont="1" applyFill="1" applyBorder="1" applyAlignment="1" applyProtection="1">
      <alignment horizontal="center" vertical="center" wrapText="1"/>
      <protection hidden="1"/>
    </xf>
    <xf numFmtId="0" fontId="3" fillId="0" borderId="0" xfId="0" applyFont="1" applyAlignment="1" applyProtection="1">
      <alignment vertical="center"/>
      <protection locked="0"/>
    </xf>
    <xf numFmtId="0" fontId="3" fillId="9" borderId="11" xfId="0" applyFont="1" applyFill="1" applyBorder="1" applyAlignment="1" applyProtection="1">
      <alignment vertical="center"/>
      <protection locked="0"/>
    </xf>
    <xf numFmtId="0" fontId="0" fillId="0" borderId="0" xfId="0" applyAlignment="1" applyProtection="1">
      <protection locked="0"/>
    </xf>
    <xf numFmtId="0" fontId="3" fillId="9" borderId="0" xfId="0" applyFont="1" applyFill="1" applyAlignment="1" applyProtection="1">
      <alignment vertical="center"/>
      <protection locked="0"/>
    </xf>
    <xf numFmtId="0" fontId="13" fillId="19" borderId="0" xfId="0" applyFont="1" applyFill="1" applyBorder="1" applyProtection="1">
      <protection locked="0"/>
    </xf>
    <xf numFmtId="0" fontId="5" fillId="0" borderId="0" xfId="0" applyFont="1" applyAlignment="1" applyProtection="1">
      <alignment horizontal="center" vertical="center"/>
      <protection locked="0"/>
    </xf>
    <xf numFmtId="0" fontId="24" fillId="16" borderId="0" xfId="0" applyFont="1" applyFill="1" applyBorder="1" applyAlignment="1" applyProtection="1">
      <alignment horizontal="center" vertical="center"/>
      <protection hidden="1"/>
    </xf>
    <xf numFmtId="0" fontId="5" fillId="16" borderId="0" xfId="0" applyFont="1" applyFill="1" applyBorder="1" applyAlignment="1" applyProtection="1">
      <alignment horizontal="left" vertical="center"/>
      <protection hidden="1"/>
    </xf>
    <xf numFmtId="0" fontId="3" fillId="16" borderId="38" xfId="0" applyFont="1" applyFill="1" applyBorder="1" applyAlignment="1" applyProtection="1">
      <alignment horizontal="center" vertical="center"/>
      <protection hidden="1"/>
    </xf>
    <xf numFmtId="0" fontId="5" fillId="16" borderId="0" xfId="0" applyFont="1" applyFill="1" applyBorder="1" applyAlignment="1" applyProtection="1">
      <alignment vertical="center"/>
      <protection hidden="1"/>
    </xf>
    <xf numFmtId="14" fontId="3" fillId="16" borderId="38" xfId="0" applyNumberFormat="1" applyFont="1" applyFill="1" applyBorder="1" applyAlignment="1" applyProtection="1">
      <alignment horizontal="center" vertical="center"/>
      <protection hidden="1"/>
    </xf>
    <xf numFmtId="0" fontId="24" fillId="16" borderId="40" xfId="0" applyFont="1" applyFill="1" applyBorder="1" applyAlignment="1" applyProtection="1">
      <alignment horizontal="center" vertical="center"/>
      <protection hidden="1"/>
    </xf>
    <xf numFmtId="0" fontId="3" fillId="16" borderId="24" xfId="0" applyFont="1" applyFill="1" applyBorder="1" applyAlignment="1" applyProtection="1">
      <alignment vertical="center"/>
      <protection hidden="1"/>
    </xf>
    <xf numFmtId="0" fontId="3" fillId="16" borderId="0" xfId="0" applyFont="1" applyFill="1" applyAlignment="1" applyProtection="1">
      <alignment vertical="center"/>
      <protection hidden="1"/>
    </xf>
    <xf numFmtId="0" fontId="0" fillId="16" borderId="0" xfId="0" applyFill="1" applyProtection="1">
      <protection hidden="1"/>
    </xf>
    <xf numFmtId="0" fontId="13" fillId="16" borderId="0" xfId="0" applyFont="1" applyFill="1" applyBorder="1" applyProtection="1">
      <protection hidden="1"/>
    </xf>
    <xf numFmtId="0" fontId="20" fillId="16" borderId="43" xfId="0" applyNumberFormat="1" applyFont="1" applyFill="1" applyBorder="1" applyAlignment="1" applyProtection="1">
      <alignment horizontal="left" vertical="center" wrapText="1"/>
      <protection hidden="1"/>
    </xf>
    <xf numFmtId="0" fontId="3" fillId="16" borderId="43" xfId="0" applyFont="1" applyFill="1" applyBorder="1" applyAlignment="1" applyProtection="1">
      <alignment horizontal="center" vertical="center" wrapText="1"/>
      <protection hidden="1"/>
    </xf>
    <xf numFmtId="0" fontId="0" fillId="0" borderId="0" xfId="0" applyFill="1" applyBorder="1" applyProtection="1">
      <protection hidden="1"/>
    </xf>
    <xf numFmtId="0" fontId="38" fillId="0" borderId="43" xfId="0" applyFont="1" applyBorder="1" applyAlignment="1">
      <alignment horizontal="center"/>
    </xf>
    <xf numFmtId="0" fontId="13" fillId="0" borderId="0" xfId="0" applyFont="1" applyFill="1" applyProtection="1">
      <protection locked="0"/>
    </xf>
    <xf numFmtId="0" fontId="13" fillId="0" borderId="0" xfId="0" applyFont="1" applyFill="1" applyBorder="1" applyProtection="1">
      <protection hidden="1"/>
    </xf>
    <xf numFmtId="0" fontId="13" fillId="0" borderId="0" xfId="0" applyFont="1" applyFill="1" applyBorder="1" applyProtection="1">
      <protection locked="0"/>
    </xf>
    <xf numFmtId="0" fontId="0" fillId="0" borderId="0" xfId="0" applyFill="1" applyBorder="1" applyAlignment="1" applyProtection="1">
      <alignment vertical="center" wrapText="1"/>
      <protection locked="0"/>
    </xf>
    <xf numFmtId="14" fontId="13" fillId="0" borderId="0" xfId="0" applyNumberFormat="1" applyFont="1" applyFill="1" applyBorder="1" applyProtection="1">
      <protection locked="0"/>
    </xf>
    <xf numFmtId="0" fontId="15" fillId="0" borderId="43" xfId="0" applyFont="1" applyFill="1" applyBorder="1" applyAlignment="1" applyProtection="1">
      <alignment vertical="center" wrapText="1"/>
      <protection hidden="1"/>
    </xf>
    <xf numFmtId="0" fontId="15" fillId="0" borderId="0" xfId="0" applyFont="1" applyFill="1" applyBorder="1" applyAlignment="1" applyProtection="1">
      <alignment vertical="center" wrapText="1"/>
      <protection hidden="1"/>
    </xf>
    <xf numFmtId="0" fontId="17" fillId="0" borderId="0" xfId="0" applyFont="1" applyFill="1" applyBorder="1" applyAlignment="1" applyProtection="1">
      <alignment horizontal="center" vertical="top" wrapText="1"/>
      <protection hidden="1"/>
    </xf>
    <xf numFmtId="0" fontId="0" fillId="0" borderId="0" xfId="0" applyFill="1" applyBorder="1" applyAlignment="1" applyProtection="1">
      <alignment horizontal="center" vertical="center" wrapText="1"/>
      <protection hidden="1"/>
    </xf>
    <xf numFmtId="0" fontId="15" fillId="0" borderId="43" xfId="0" applyFont="1" applyFill="1" applyBorder="1" applyAlignment="1" applyProtection="1">
      <alignment horizontal="left" vertical="center" wrapText="1"/>
      <protection hidden="1"/>
    </xf>
    <xf numFmtId="0" fontId="15" fillId="0" borderId="24" xfId="0" applyFont="1" applyFill="1" applyBorder="1" applyAlignment="1" applyProtection="1">
      <alignment horizontal="left" vertical="center" wrapText="1"/>
      <protection hidden="1"/>
    </xf>
    <xf numFmtId="0" fontId="15" fillId="0" borderId="43" xfId="0" applyFont="1" applyFill="1" applyBorder="1" applyAlignment="1" applyProtection="1">
      <alignment horizontal="left" vertical="center" wrapText="1"/>
      <protection hidden="1"/>
    </xf>
    <xf numFmtId="0" fontId="15" fillId="0" borderId="24" xfId="0" applyFont="1" applyFill="1" applyBorder="1" applyAlignment="1" applyProtection="1">
      <alignment horizontal="left" vertical="center" wrapText="1"/>
      <protection hidden="1"/>
    </xf>
    <xf numFmtId="0" fontId="17" fillId="0" borderId="25" xfId="0" applyFont="1" applyFill="1" applyBorder="1" applyAlignment="1" applyProtection="1">
      <alignment horizontal="left" vertical="center" wrapText="1"/>
      <protection hidden="1"/>
    </xf>
    <xf numFmtId="0" fontId="17" fillId="0" borderId="16" xfId="0" applyFont="1" applyFill="1" applyBorder="1" applyAlignment="1" applyProtection="1">
      <alignment horizontal="left" vertical="center" wrapText="1"/>
      <protection hidden="1"/>
    </xf>
    <xf numFmtId="0" fontId="0" fillId="0" borderId="16" xfId="0" applyFill="1" applyBorder="1" applyAlignment="1" applyProtection="1">
      <alignment horizontal="center" vertical="center" wrapText="1"/>
      <protection hidden="1"/>
    </xf>
    <xf numFmtId="0" fontId="0" fillId="0" borderId="26" xfId="0" applyFill="1" applyBorder="1" applyAlignment="1" applyProtection="1">
      <alignment horizontal="center" vertical="center" wrapText="1"/>
      <protection hidden="1"/>
    </xf>
    <xf numFmtId="0" fontId="17" fillId="0" borderId="23" xfId="0" applyFont="1" applyFill="1" applyBorder="1" applyAlignment="1" applyProtection="1">
      <alignment horizontal="left" vertical="center" wrapText="1"/>
      <protection hidden="1"/>
    </xf>
    <xf numFmtId="0" fontId="17" fillId="0" borderId="43" xfId="0" applyFont="1" applyFill="1" applyBorder="1" applyAlignment="1" applyProtection="1">
      <alignment horizontal="left" vertical="center" wrapText="1"/>
      <protection hidden="1"/>
    </xf>
    <xf numFmtId="0" fontId="17" fillId="0" borderId="43" xfId="0" applyFont="1" applyFill="1" applyBorder="1" applyAlignment="1" applyProtection="1">
      <alignment horizontal="center" vertical="center"/>
      <protection hidden="1"/>
    </xf>
    <xf numFmtId="0" fontId="6" fillId="0" borderId="43" xfId="0" applyFont="1" applyFill="1" applyBorder="1" applyAlignment="1" applyProtection="1">
      <alignment horizontal="center" vertical="center" wrapText="1"/>
      <protection hidden="1"/>
    </xf>
    <xf numFmtId="0" fontId="6" fillId="0" borderId="24" xfId="0" applyFont="1" applyFill="1" applyBorder="1" applyAlignment="1" applyProtection="1">
      <alignment horizontal="center" vertical="center" wrapText="1"/>
      <protection hidden="1"/>
    </xf>
    <xf numFmtId="0" fontId="2" fillId="0" borderId="23" xfId="0" applyFont="1" applyFill="1" applyBorder="1" applyAlignment="1" applyProtection="1">
      <alignment horizontal="left" vertical="center" wrapText="1"/>
      <protection locked="0"/>
    </xf>
    <xf numFmtId="0" fontId="2" fillId="0" borderId="43" xfId="0" applyFont="1" applyFill="1" applyBorder="1" applyAlignment="1" applyProtection="1">
      <alignment horizontal="left" vertical="center" wrapText="1"/>
      <protection locked="0"/>
    </xf>
    <xf numFmtId="0" fontId="15" fillId="0" borderId="43" xfId="0" applyFont="1" applyFill="1" applyBorder="1" applyAlignment="1" applyProtection="1">
      <alignment horizontal="left" vertical="center" wrapText="1"/>
      <protection locked="0"/>
    </xf>
    <xf numFmtId="0" fontId="15" fillId="0" borderId="24" xfId="0" applyFont="1" applyFill="1" applyBorder="1" applyAlignment="1" applyProtection="1">
      <alignment horizontal="left" vertical="center" wrapText="1"/>
      <protection locked="0"/>
    </xf>
    <xf numFmtId="0" fontId="13" fillId="0" borderId="46" xfId="0" applyFont="1" applyFill="1" applyBorder="1" applyAlignment="1" applyProtection="1">
      <alignment horizontal="center"/>
      <protection hidden="1"/>
    </xf>
    <xf numFmtId="0" fontId="13" fillId="0" borderId="48" xfId="0" applyFont="1" applyFill="1" applyBorder="1" applyAlignment="1" applyProtection="1">
      <alignment horizontal="center"/>
      <protection hidden="1"/>
    </xf>
    <xf numFmtId="0" fontId="13" fillId="0" borderId="47" xfId="0" applyFont="1" applyFill="1" applyBorder="1" applyAlignment="1" applyProtection="1">
      <alignment horizontal="center"/>
      <protection hidden="1"/>
    </xf>
    <xf numFmtId="0" fontId="13" fillId="0" borderId="23" xfId="0" applyFont="1" applyFill="1" applyBorder="1" applyAlignment="1" applyProtection="1">
      <alignment horizontal="center"/>
      <protection hidden="1"/>
    </xf>
    <xf numFmtId="0" fontId="13" fillId="0" borderId="43" xfId="0" applyFont="1" applyFill="1" applyBorder="1" applyAlignment="1" applyProtection="1">
      <alignment horizontal="center"/>
      <protection hidden="1"/>
    </xf>
    <xf numFmtId="0" fontId="17" fillId="0" borderId="43" xfId="0" applyFont="1" applyFill="1" applyBorder="1" applyAlignment="1" applyProtection="1">
      <alignment horizontal="center" vertical="top"/>
      <protection hidden="1"/>
    </xf>
    <xf numFmtId="0" fontId="17" fillId="0" borderId="43" xfId="0" applyFont="1" applyFill="1" applyBorder="1" applyAlignment="1" applyProtection="1">
      <alignment horizontal="center" vertical="center" wrapText="1"/>
      <protection hidden="1"/>
    </xf>
    <xf numFmtId="0" fontId="17" fillId="0" borderId="43" xfId="0" applyFont="1" applyFill="1" applyBorder="1" applyAlignment="1" applyProtection="1">
      <alignment horizontal="center" vertical="top" wrapText="1"/>
      <protection hidden="1"/>
    </xf>
    <xf numFmtId="0" fontId="17" fillId="0" borderId="24" xfId="0" applyFont="1" applyFill="1" applyBorder="1" applyAlignment="1" applyProtection="1">
      <alignment horizontal="center" vertical="top" wrapText="1"/>
      <protection hidden="1"/>
    </xf>
    <xf numFmtId="0" fontId="2" fillId="0" borderId="23" xfId="0" applyFont="1" applyFill="1" applyBorder="1" applyAlignment="1" applyProtection="1">
      <alignment horizontal="left" vertical="center" wrapText="1"/>
      <protection hidden="1"/>
    </xf>
    <xf numFmtId="0" fontId="2" fillId="0" borderId="43" xfId="0" applyFont="1" applyFill="1" applyBorder="1" applyAlignment="1" applyProtection="1">
      <alignment horizontal="left" vertical="center" wrapText="1"/>
      <protection hidden="1"/>
    </xf>
    <xf numFmtId="0" fontId="15" fillId="0" borderId="43" xfId="0" applyFont="1" applyFill="1" applyBorder="1" applyAlignment="1" applyProtection="1">
      <alignment horizontal="left" vertical="center" wrapText="1"/>
      <protection hidden="1"/>
    </xf>
    <xf numFmtId="0" fontId="15" fillId="0" borderId="43" xfId="0" applyFont="1" applyFill="1" applyBorder="1" applyAlignment="1" applyProtection="1">
      <alignment horizontal="center" vertical="center" wrapText="1"/>
      <protection hidden="1"/>
    </xf>
    <xf numFmtId="0" fontId="15" fillId="0" borderId="24" xfId="0" applyFont="1" applyFill="1" applyBorder="1" applyAlignment="1" applyProtection="1">
      <alignment horizontal="center" vertical="center" wrapText="1"/>
      <protection hidden="1"/>
    </xf>
    <xf numFmtId="14" fontId="15" fillId="0" borderId="43" xfId="0" applyNumberFormat="1" applyFont="1" applyFill="1" applyBorder="1" applyAlignment="1" applyProtection="1">
      <alignment horizontal="left" vertical="center" wrapText="1"/>
      <protection hidden="1"/>
    </xf>
    <xf numFmtId="14" fontId="15" fillId="0" borderId="24" xfId="0" applyNumberFormat="1" applyFont="1" applyFill="1" applyBorder="1" applyAlignment="1" applyProtection="1">
      <alignment horizontal="left" vertical="center" wrapText="1"/>
      <protection hidden="1"/>
    </xf>
    <xf numFmtId="0" fontId="15" fillId="0" borderId="24" xfId="0" applyFont="1" applyFill="1" applyBorder="1" applyAlignment="1" applyProtection="1">
      <alignment horizontal="left" vertical="center" wrapText="1"/>
      <protection hidden="1"/>
    </xf>
    <xf numFmtId="0" fontId="2" fillId="0" borderId="23" xfId="0" applyFont="1" applyFill="1" applyBorder="1" applyAlignment="1" applyProtection="1">
      <alignment horizontal="center" vertical="center" wrapText="1"/>
      <protection hidden="1"/>
    </xf>
    <xf numFmtId="0" fontId="2" fillId="0" borderId="43" xfId="0" applyFont="1" applyFill="1" applyBorder="1" applyAlignment="1" applyProtection="1">
      <alignment horizontal="center" vertical="center" wrapText="1"/>
      <protection hidden="1"/>
    </xf>
    <xf numFmtId="0" fontId="15" fillId="0" borderId="4" xfId="0" applyFont="1" applyFill="1" applyBorder="1" applyAlignment="1" applyProtection="1">
      <alignment horizontal="left" vertical="center" wrapText="1"/>
      <protection hidden="1"/>
    </xf>
    <xf numFmtId="0" fontId="15" fillId="0" borderId="5" xfId="0" applyFont="1" applyFill="1" applyBorder="1" applyAlignment="1" applyProtection="1">
      <alignment horizontal="left" vertical="center" wrapText="1"/>
      <protection hidden="1"/>
    </xf>
    <xf numFmtId="0" fontId="15" fillId="0" borderId="6" xfId="0" applyFont="1" applyFill="1" applyBorder="1" applyAlignment="1" applyProtection="1">
      <alignment horizontal="left" vertical="center" wrapText="1"/>
      <protection hidden="1"/>
    </xf>
    <xf numFmtId="0" fontId="8" fillId="0" borderId="4" xfId="0" quotePrefix="1" applyFont="1" applyFill="1" applyBorder="1" applyAlignment="1" applyProtection="1">
      <alignment horizontal="center" vertical="center" wrapText="1"/>
      <protection hidden="1"/>
    </xf>
    <xf numFmtId="0" fontId="8" fillId="0" borderId="5" xfId="0" applyFont="1" applyFill="1" applyBorder="1" applyAlignment="1" applyProtection="1">
      <alignment horizontal="center" vertical="center" wrapText="1"/>
      <protection hidden="1"/>
    </xf>
    <xf numFmtId="0" fontId="8" fillId="0" borderId="6" xfId="0" applyFont="1" applyFill="1" applyBorder="1" applyAlignment="1" applyProtection="1">
      <alignment horizontal="center" vertical="center" wrapText="1"/>
      <protection hidden="1"/>
    </xf>
    <xf numFmtId="0" fontId="15" fillId="0" borderId="4" xfId="0" applyFont="1" applyFill="1" applyBorder="1" applyAlignment="1" applyProtection="1">
      <alignment horizontal="center" vertical="center" wrapText="1"/>
      <protection hidden="1"/>
    </xf>
    <xf numFmtId="0" fontId="15" fillId="0" borderId="6" xfId="0" applyFont="1" applyFill="1" applyBorder="1" applyAlignment="1" applyProtection="1">
      <alignment horizontal="center" vertical="center" wrapText="1"/>
      <protection hidden="1"/>
    </xf>
    <xf numFmtId="0" fontId="8" fillId="0" borderId="4" xfId="0" applyFont="1" applyFill="1" applyBorder="1" applyAlignment="1" applyProtection="1">
      <alignment horizontal="center" vertical="center" wrapText="1"/>
      <protection hidden="1"/>
    </xf>
    <xf numFmtId="0" fontId="15" fillId="0" borderId="42" xfId="0" applyFont="1" applyFill="1" applyBorder="1" applyAlignment="1" applyProtection="1">
      <alignment horizontal="center" vertical="center" wrapText="1"/>
      <protection hidden="1"/>
    </xf>
    <xf numFmtId="0" fontId="2" fillId="0" borderId="46" xfId="0" applyFont="1" applyFill="1" applyBorder="1" applyAlignment="1" applyProtection="1">
      <alignment horizontal="left" vertical="top" wrapText="1"/>
      <protection hidden="1"/>
    </xf>
    <xf numFmtId="0" fontId="2" fillId="0" borderId="48" xfId="0" applyFont="1" applyFill="1" applyBorder="1" applyAlignment="1" applyProtection="1">
      <alignment horizontal="left" vertical="top" wrapText="1"/>
      <protection hidden="1"/>
    </xf>
    <xf numFmtId="0" fontId="2" fillId="0" borderId="50" xfId="0" applyFont="1" applyFill="1" applyBorder="1" applyAlignment="1" applyProtection="1">
      <alignment horizontal="left" vertical="top" wrapText="1"/>
      <protection hidden="1"/>
    </xf>
    <xf numFmtId="0" fontId="15" fillId="0" borderId="42" xfId="0" applyFont="1" applyFill="1" applyBorder="1" applyAlignment="1" applyProtection="1">
      <alignment horizontal="left" vertical="center" wrapText="1"/>
      <protection hidden="1"/>
    </xf>
    <xf numFmtId="0" fontId="2" fillId="0" borderId="45" xfId="0" applyFont="1" applyFill="1" applyBorder="1" applyAlignment="1" applyProtection="1">
      <alignment horizontal="left" vertical="center" wrapText="1"/>
      <protection hidden="1"/>
    </xf>
    <xf numFmtId="0" fontId="2" fillId="0" borderId="5" xfId="0" applyFont="1" applyFill="1" applyBorder="1" applyAlignment="1" applyProtection="1">
      <alignment horizontal="left" vertical="center" wrapText="1"/>
      <protection hidden="1"/>
    </xf>
    <xf numFmtId="0" fontId="2" fillId="0" borderId="6" xfId="0" applyFont="1" applyFill="1" applyBorder="1" applyAlignment="1" applyProtection="1">
      <alignment horizontal="left" vertical="center" wrapText="1"/>
      <protection hidden="1"/>
    </xf>
    <xf numFmtId="0" fontId="2" fillId="0" borderId="45"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15" fillId="0" borderId="4" xfId="0" applyFont="1" applyFill="1" applyBorder="1" applyAlignment="1" applyProtection="1">
      <alignment horizontal="left" vertical="center" wrapText="1"/>
      <protection locked="0"/>
    </xf>
    <xf numFmtId="0" fontId="15" fillId="0" borderId="5" xfId="0" applyFont="1" applyFill="1" applyBorder="1" applyAlignment="1" applyProtection="1">
      <alignment horizontal="left" vertical="center" wrapText="1"/>
      <protection locked="0"/>
    </xf>
    <xf numFmtId="0" fontId="15" fillId="0" borderId="42" xfId="0" applyFont="1" applyFill="1" applyBorder="1" applyAlignment="1" applyProtection="1">
      <alignment horizontal="left" vertical="center" wrapText="1"/>
      <protection locked="0"/>
    </xf>
    <xf numFmtId="166" fontId="44" fillId="0" borderId="4" xfId="0" applyNumberFormat="1" applyFont="1" applyFill="1" applyBorder="1" applyAlignment="1" applyProtection="1">
      <alignment horizontal="left" vertical="center" wrapText="1"/>
      <protection locked="0"/>
    </xf>
    <xf numFmtId="166" fontId="44" fillId="0" borderId="5" xfId="0" applyNumberFormat="1" applyFont="1" applyFill="1" applyBorder="1" applyAlignment="1" applyProtection="1">
      <alignment horizontal="left" vertical="center" wrapText="1"/>
      <protection locked="0"/>
    </xf>
    <xf numFmtId="166" fontId="44" fillId="0" borderId="42" xfId="0" applyNumberFormat="1" applyFont="1" applyFill="1" applyBorder="1" applyAlignment="1" applyProtection="1">
      <alignment horizontal="left" vertical="center" wrapText="1"/>
      <protection locked="0"/>
    </xf>
    <xf numFmtId="14" fontId="44" fillId="0" borderId="4" xfId="0" applyNumberFormat="1" applyFont="1" applyFill="1" applyBorder="1" applyAlignment="1" applyProtection="1">
      <alignment horizontal="left" vertical="center" wrapText="1"/>
      <protection locked="0"/>
    </xf>
    <xf numFmtId="0" fontId="44" fillId="0" borderId="5" xfId="0" applyFont="1" applyFill="1" applyBorder="1" applyAlignment="1" applyProtection="1">
      <alignment horizontal="left" vertical="center" wrapText="1"/>
      <protection locked="0"/>
    </xf>
    <xf numFmtId="0" fontId="44" fillId="0" borderId="42" xfId="0" applyFont="1" applyFill="1" applyBorder="1" applyAlignment="1" applyProtection="1">
      <alignment horizontal="left" vertical="center" wrapText="1"/>
      <protection locked="0"/>
    </xf>
    <xf numFmtId="0" fontId="16" fillId="0" borderId="4" xfId="0" applyFont="1" applyFill="1" applyBorder="1" applyAlignment="1" applyProtection="1">
      <alignment horizontal="left" vertical="center" wrapText="1"/>
      <protection hidden="1"/>
    </xf>
    <xf numFmtId="0" fontId="16" fillId="0" borderId="5" xfId="0" applyFont="1" applyFill="1" applyBorder="1" applyAlignment="1" applyProtection="1">
      <alignment horizontal="left" vertical="center" wrapText="1"/>
      <protection hidden="1"/>
    </xf>
    <xf numFmtId="0" fontId="16" fillId="0" borderId="6" xfId="0" applyFont="1" applyFill="1" applyBorder="1" applyAlignment="1" applyProtection="1">
      <alignment horizontal="left" vertical="center" wrapText="1"/>
      <protection hidden="1"/>
    </xf>
    <xf numFmtId="0" fontId="34" fillId="0" borderId="43" xfId="0" applyFont="1" applyFill="1" applyBorder="1" applyAlignment="1" applyProtection="1">
      <alignment horizontal="center" vertical="center" wrapText="1"/>
      <protection hidden="1"/>
    </xf>
    <xf numFmtId="0" fontId="45" fillId="0" borderId="43" xfId="0" applyFont="1" applyFill="1" applyBorder="1" applyAlignment="1" applyProtection="1">
      <alignment horizontal="left" vertical="center" wrapText="1"/>
      <protection locked="0"/>
    </xf>
    <xf numFmtId="0" fontId="34" fillId="0" borderId="43" xfId="0" applyFont="1" applyFill="1" applyBorder="1" applyAlignment="1" applyProtection="1">
      <alignment horizontal="left" vertical="center" wrapText="1"/>
      <protection locked="0"/>
    </xf>
    <xf numFmtId="0" fontId="34" fillId="0" borderId="24" xfId="0" applyFont="1" applyFill="1" applyBorder="1" applyAlignment="1" applyProtection="1">
      <alignment horizontal="left" vertical="center" wrapText="1"/>
      <protection locked="0"/>
    </xf>
    <xf numFmtId="0" fontId="44" fillId="0" borderId="43" xfId="0" applyFont="1" applyFill="1" applyBorder="1" applyAlignment="1" applyProtection="1">
      <alignment horizontal="center" vertical="center" wrapText="1"/>
      <protection hidden="1"/>
    </xf>
    <xf numFmtId="0" fontId="44" fillId="0" borderId="24" xfId="0" applyFont="1" applyFill="1" applyBorder="1" applyAlignment="1" applyProtection="1">
      <alignment horizontal="center" vertical="center" wrapText="1"/>
      <protection hidden="1"/>
    </xf>
    <xf numFmtId="14" fontId="46" fillId="0" borderId="4" xfId="0" applyNumberFormat="1" applyFont="1" applyFill="1" applyBorder="1" applyAlignment="1" applyProtection="1">
      <alignment horizontal="left" vertical="center" wrapText="1"/>
      <protection locked="0"/>
    </xf>
    <xf numFmtId="0" fontId="46" fillId="0" borderId="5" xfId="0" applyFont="1" applyFill="1" applyBorder="1" applyAlignment="1" applyProtection="1">
      <alignment horizontal="left" vertical="center" wrapText="1"/>
      <protection locked="0"/>
    </xf>
    <xf numFmtId="0" fontId="46" fillId="0" borderId="6" xfId="0" applyFont="1" applyFill="1" applyBorder="1" applyAlignment="1" applyProtection="1">
      <alignment horizontal="left" vertical="center" wrapText="1"/>
      <protection locked="0"/>
    </xf>
    <xf numFmtId="0" fontId="16" fillId="0" borderId="4" xfId="0" applyFont="1" applyFill="1" applyBorder="1" applyAlignment="1" applyProtection="1">
      <alignment horizontal="left" vertical="center" wrapText="1"/>
      <protection locked="0"/>
    </xf>
    <xf numFmtId="0" fontId="16" fillId="0" borderId="5" xfId="0" applyFont="1" applyFill="1" applyBorder="1" applyAlignment="1" applyProtection="1">
      <alignment horizontal="left" vertical="center" wrapText="1"/>
      <protection locked="0"/>
    </xf>
    <xf numFmtId="0" fontId="16" fillId="0" borderId="6" xfId="0" applyFont="1" applyFill="1" applyBorder="1" applyAlignment="1" applyProtection="1">
      <alignment horizontal="left" vertical="center" wrapText="1"/>
      <protection locked="0"/>
    </xf>
    <xf numFmtId="14" fontId="44" fillId="0" borderId="4" xfId="0" applyNumberFormat="1" applyFont="1" applyFill="1" applyBorder="1" applyAlignment="1" applyProtection="1">
      <alignment horizontal="center" vertical="center" wrapText="1"/>
      <protection locked="0"/>
    </xf>
    <xf numFmtId="0" fontId="44" fillId="0" borderId="5" xfId="0" applyFont="1" applyFill="1" applyBorder="1" applyAlignment="1" applyProtection="1">
      <alignment horizontal="center" vertical="center" wrapText="1"/>
      <protection locked="0"/>
    </xf>
    <xf numFmtId="0" fontId="44" fillId="0" borderId="42"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hidden="1"/>
    </xf>
    <xf numFmtId="0" fontId="13" fillId="0" borderId="0" xfId="0" applyFont="1" applyFill="1" applyAlignment="1" applyProtection="1">
      <alignment horizontal="center"/>
      <protection locked="0"/>
    </xf>
    <xf numFmtId="0" fontId="6" fillId="0" borderId="0" xfId="0" applyFont="1" applyFill="1" applyBorder="1" applyAlignment="1" applyProtection="1">
      <alignment horizontal="left" vertical="center"/>
      <protection hidden="1"/>
    </xf>
    <xf numFmtId="0" fontId="8" fillId="0" borderId="27" xfId="0" applyFont="1" applyFill="1" applyBorder="1" applyAlignment="1" applyProtection="1">
      <alignment horizontal="left" vertical="center" wrapText="1"/>
      <protection hidden="1"/>
    </xf>
    <xf numFmtId="0" fontId="8" fillId="0" borderId="28" xfId="0" applyFont="1" applyFill="1" applyBorder="1" applyAlignment="1" applyProtection="1">
      <alignment horizontal="left" vertical="center" wrapText="1"/>
      <protection hidden="1"/>
    </xf>
    <xf numFmtId="0" fontId="8" fillId="0" borderId="32" xfId="0" applyFont="1" applyFill="1" applyBorder="1" applyAlignment="1" applyProtection="1">
      <alignment horizontal="left" vertical="center" wrapText="1"/>
      <protection hidden="1"/>
    </xf>
    <xf numFmtId="0" fontId="15" fillId="0" borderId="30" xfId="0" applyFont="1" applyFill="1" applyBorder="1" applyAlignment="1" applyProtection="1">
      <alignment horizontal="center" vertical="center" wrapText="1"/>
      <protection hidden="1"/>
    </xf>
    <xf numFmtId="0" fontId="15" fillId="0" borderId="31" xfId="0" applyFont="1" applyFill="1" applyBorder="1" applyAlignment="1" applyProtection="1">
      <alignment horizontal="center" vertical="center" wrapText="1"/>
      <protection hidden="1"/>
    </xf>
    <xf numFmtId="0" fontId="2" fillId="0" borderId="44" xfId="0" applyFont="1" applyFill="1" applyBorder="1" applyAlignment="1" applyProtection="1">
      <alignment horizontal="left" vertical="center" wrapText="1"/>
      <protection hidden="1"/>
    </xf>
    <xf numFmtId="0" fontId="2" fillId="0" borderId="21" xfId="0" applyFont="1" applyFill="1" applyBorder="1" applyAlignment="1" applyProtection="1">
      <alignment horizontal="left" vertical="center" wrapText="1"/>
      <protection hidden="1"/>
    </xf>
    <xf numFmtId="0" fontId="2" fillId="0" borderId="17" xfId="0" applyFont="1" applyFill="1" applyBorder="1" applyAlignment="1" applyProtection="1">
      <alignment horizontal="left" vertical="center" wrapText="1"/>
      <protection hidden="1"/>
    </xf>
    <xf numFmtId="0" fontId="14" fillId="0" borderId="19" xfId="0" applyFont="1" applyFill="1" applyBorder="1" applyAlignment="1" applyProtection="1">
      <alignment horizontal="left" vertical="center" wrapText="1"/>
      <protection hidden="1"/>
    </xf>
    <xf numFmtId="0" fontId="14" fillId="0" borderId="21" xfId="0" applyFont="1" applyFill="1" applyBorder="1" applyAlignment="1" applyProtection="1">
      <alignment horizontal="left" vertical="center" wrapText="1"/>
      <protection hidden="1"/>
    </xf>
    <xf numFmtId="0" fontId="14" fillId="0" borderId="22" xfId="0" applyFont="1" applyFill="1" applyBorder="1" applyAlignment="1" applyProtection="1">
      <alignment horizontal="left" vertical="center" wrapText="1"/>
      <protection hidden="1"/>
    </xf>
    <xf numFmtId="0" fontId="15" fillId="0" borderId="43" xfId="0" quotePrefix="1" applyFont="1" applyFill="1" applyBorder="1" applyAlignment="1" applyProtection="1">
      <alignment horizontal="center" vertical="center" wrapText="1"/>
      <protection hidden="1"/>
    </xf>
    <xf numFmtId="0" fontId="47" fillId="0" borderId="0" xfId="0" applyFont="1" applyFill="1" applyBorder="1" applyAlignment="1" applyProtection="1">
      <alignment horizontal="center" vertical="center" wrapText="1"/>
      <protection hidden="1"/>
    </xf>
    <xf numFmtId="0" fontId="21" fillId="7" borderId="4" xfId="0" applyFont="1" applyFill="1" applyBorder="1" applyAlignment="1" applyProtection="1">
      <alignment horizontal="center" vertical="center" wrapText="1"/>
      <protection locked="0"/>
    </xf>
    <xf numFmtId="0" fontId="21" fillId="7" borderId="5" xfId="0" applyFont="1" applyFill="1" applyBorder="1" applyAlignment="1" applyProtection="1">
      <alignment horizontal="center" vertical="center" wrapText="1"/>
      <protection locked="0"/>
    </xf>
    <xf numFmtId="0" fontId="21" fillId="7" borderId="6" xfId="0" applyFont="1" applyFill="1" applyBorder="1" applyAlignment="1" applyProtection="1">
      <alignment horizontal="center" vertical="center" wrapText="1"/>
      <protection locked="0"/>
    </xf>
    <xf numFmtId="0" fontId="19" fillId="16" borderId="7" xfId="0" applyFont="1" applyFill="1" applyBorder="1" applyAlignment="1" applyProtection="1">
      <alignment horizontal="center" vertical="center" wrapText="1"/>
      <protection locked="0"/>
    </xf>
    <xf numFmtId="0" fontId="19" fillId="16" borderId="8" xfId="0" applyFont="1" applyFill="1" applyBorder="1" applyAlignment="1" applyProtection="1">
      <alignment horizontal="center" vertical="center" wrapText="1"/>
      <protection locked="0"/>
    </xf>
    <xf numFmtId="0" fontId="19" fillId="16" borderId="48" xfId="0" applyFont="1" applyFill="1" applyBorder="1" applyAlignment="1" applyProtection="1">
      <alignment horizontal="center" vertical="center" wrapText="1"/>
      <protection locked="0"/>
    </xf>
    <xf numFmtId="0" fontId="19" fillId="16" borderId="9" xfId="0" applyFont="1" applyFill="1" applyBorder="1" applyAlignment="1" applyProtection="1">
      <alignment horizontal="center" vertical="center" wrapText="1"/>
      <protection locked="0"/>
    </xf>
    <xf numFmtId="0" fontId="11" fillId="16" borderId="43" xfId="0" applyFont="1" applyFill="1" applyBorder="1" applyAlignment="1" applyProtection="1">
      <alignment vertical="center" wrapText="1"/>
      <protection locked="0"/>
    </xf>
    <xf numFmtId="0" fontId="19" fillId="16" borderId="4" xfId="0" applyFont="1" applyFill="1" applyBorder="1" applyAlignment="1" applyProtection="1">
      <alignment horizontal="left" vertical="center" wrapText="1"/>
      <protection locked="0"/>
    </xf>
    <xf numFmtId="0" fontId="19" fillId="16" borderId="5" xfId="0" applyFont="1" applyFill="1" applyBorder="1" applyAlignment="1" applyProtection="1">
      <alignment horizontal="left" vertical="center" wrapText="1"/>
      <protection locked="0"/>
    </xf>
    <xf numFmtId="0" fontId="11" fillId="16" borderId="5" xfId="0" applyFont="1" applyFill="1" applyBorder="1" applyAlignment="1" applyProtection="1">
      <alignment horizontal="right" vertical="center" wrapText="1"/>
      <protection locked="0"/>
    </xf>
    <xf numFmtId="0" fontId="19" fillId="16" borderId="4" xfId="0" applyFont="1" applyFill="1" applyBorder="1" applyAlignment="1" applyProtection="1">
      <alignment horizontal="center" vertical="center" wrapText="1"/>
      <protection locked="0"/>
    </xf>
    <xf numFmtId="0" fontId="19" fillId="16" borderId="5" xfId="0" applyFont="1" applyFill="1" applyBorder="1" applyAlignment="1" applyProtection="1">
      <alignment horizontal="center" vertical="center" wrapText="1"/>
      <protection locked="0"/>
    </xf>
    <xf numFmtId="0" fontId="19" fillId="16" borderId="6" xfId="0" applyFont="1" applyFill="1" applyBorder="1" applyAlignment="1" applyProtection="1">
      <alignment horizontal="center" vertical="center" wrapText="1"/>
      <protection locked="0"/>
    </xf>
    <xf numFmtId="0" fontId="19" fillId="16" borderId="43" xfId="0" applyFont="1" applyFill="1" applyBorder="1" applyAlignment="1" applyProtection="1">
      <alignment horizontal="left" vertical="center" wrapText="1"/>
      <protection locked="0"/>
    </xf>
    <xf numFmtId="49" fontId="19" fillId="16" borderId="4" xfId="0" applyNumberFormat="1" applyFont="1" applyFill="1" applyBorder="1" applyAlignment="1" applyProtection="1">
      <alignment horizontal="left" vertical="center" wrapText="1"/>
      <protection locked="0"/>
    </xf>
    <xf numFmtId="49" fontId="19" fillId="16" borderId="5" xfId="0" applyNumberFormat="1" applyFont="1" applyFill="1" applyBorder="1" applyAlignment="1" applyProtection="1">
      <alignment horizontal="left" vertical="center" wrapText="1"/>
      <protection locked="0"/>
    </xf>
    <xf numFmtId="49" fontId="19" fillId="16" borderId="6" xfId="0" applyNumberFormat="1" applyFont="1" applyFill="1" applyBorder="1" applyAlignment="1" applyProtection="1">
      <alignment horizontal="left" vertical="center" wrapText="1"/>
      <protection locked="0"/>
    </xf>
    <xf numFmtId="0" fontId="23" fillId="0" borderId="4"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35" fillId="16" borderId="13" xfId="0" applyFont="1" applyFill="1" applyBorder="1" applyAlignment="1" applyProtection="1">
      <alignment horizontal="center" vertical="center" wrapText="1"/>
      <protection hidden="1"/>
    </xf>
    <xf numFmtId="0" fontId="35" fillId="16" borderId="14" xfId="0" applyFont="1" applyFill="1" applyBorder="1" applyAlignment="1" applyProtection="1">
      <alignment horizontal="center" vertical="center" wrapText="1"/>
      <protection hidden="1"/>
    </xf>
    <xf numFmtId="0" fontId="36" fillId="16" borderId="43" xfId="0" applyFont="1" applyFill="1" applyBorder="1" applyAlignment="1" applyProtection="1">
      <alignment horizontal="center" vertical="center" wrapText="1"/>
      <protection hidden="1"/>
    </xf>
    <xf numFmtId="0" fontId="21" fillId="16" borderId="43" xfId="0" applyFont="1" applyFill="1" applyBorder="1" applyAlignment="1" applyProtection="1">
      <alignment horizontal="center" vertical="center" wrapText="1"/>
      <protection hidden="1"/>
    </xf>
    <xf numFmtId="0" fontId="35" fillId="16" borderId="43" xfId="0" applyFont="1" applyFill="1" applyBorder="1" applyAlignment="1" applyProtection="1">
      <alignment horizontal="center" vertical="center" wrapText="1"/>
      <protection hidden="1"/>
    </xf>
    <xf numFmtId="0" fontId="11" fillId="16" borderId="43" xfId="0" applyFont="1" applyFill="1" applyBorder="1" applyAlignment="1" applyProtection="1">
      <alignment horizontal="center" vertical="center" wrapText="1"/>
      <protection hidden="1"/>
    </xf>
    <xf numFmtId="0" fontId="21" fillId="20" borderId="43" xfId="0" applyFont="1" applyFill="1" applyBorder="1" applyAlignment="1" applyProtection="1">
      <alignment horizontal="center" vertical="center" wrapText="1"/>
      <protection hidden="1"/>
    </xf>
    <xf numFmtId="0" fontId="18" fillId="16" borderId="43" xfId="0" applyFont="1" applyFill="1" applyBorder="1" applyAlignment="1" applyProtection="1">
      <alignment horizontal="center" vertical="center" wrapText="1"/>
      <protection hidden="1"/>
    </xf>
    <xf numFmtId="0" fontId="12" fillId="20" borderId="43" xfId="0" applyFont="1" applyFill="1" applyBorder="1" applyAlignment="1" applyProtection="1">
      <alignment horizontal="center" vertical="center" wrapText="1"/>
      <protection hidden="1"/>
    </xf>
    <xf numFmtId="0" fontId="3" fillId="16" borderId="43" xfId="0" applyFont="1" applyFill="1" applyBorder="1" applyAlignment="1" applyProtection="1">
      <alignment horizontal="center" vertical="center" wrapText="1"/>
      <protection hidden="1"/>
    </xf>
    <xf numFmtId="0" fontId="5" fillId="16" borderId="4" xfId="0" applyFont="1" applyFill="1" applyBorder="1" applyAlignment="1" applyProtection="1">
      <alignment horizontal="center" wrapText="1"/>
      <protection hidden="1"/>
    </xf>
    <xf numFmtId="0" fontId="5" fillId="16" borderId="5" xfId="0" applyFont="1" applyFill="1" applyBorder="1" applyAlignment="1" applyProtection="1">
      <alignment horizontal="center" wrapText="1"/>
      <protection hidden="1"/>
    </xf>
    <xf numFmtId="0" fontId="5" fillId="16" borderId="6" xfId="0" applyFont="1" applyFill="1" applyBorder="1" applyAlignment="1" applyProtection="1">
      <alignment horizontal="center" wrapText="1"/>
      <protection hidden="1"/>
    </xf>
    <xf numFmtId="0" fontId="14" fillId="0" borderId="4"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14" fillId="0" borderId="43"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wrapText="1"/>
      <protection locked="0"/>
    </xf>
    <xf numFmtId="0" fontId="15" fillId="5" borderId="4" xfId="0" applyFont="1" applyFill="1" applyBorder="1" applyAlignment="1" applyProtection="1">
      <alignment horizontal="center" vertical="center"/>
      <protection locked="0"/>
    </xf>
    <xf numFmtId="0" fontId="15" fillId="5" borderId="5" xfId="0" applyFont="1" applyFill="1" applyBorder="1" applyAlignment="1" applyProtection="1">
      <alignment horizontal="center" vertical="center"/>
      <protection locked="0"/>
    </xf>
    <xf numFmtId="0" fontId="15" fillId="5" borderId="6" xfId="0" applyFont="1" applyFill="1" applyBorder="1" applyAlignment="1" applyProtection="1">
      <alignment horizontal="center" vertical="center"/>
      <protection locked="0"/>
    </xf>
    <xf numFmtId="0" fontId="40" fillId="5" borderId="4" xfId="0" applyFont="1" applyFill="1" applyBorder="1" applyAlignment="1" applyProtection="1">
      <alignment horizontal="center" vertical="center"/>
      <protection locked="0"/>
    </xf>
    <xf numFmtId="0" fontId="40" fillId="5" borderId="5" xfId="0" applyFont="1" applyFill="1" applyBorder="1" applyAlignment="1" applyProtection="1">
      <alignment horizontal="center" vertical="center"/>
      <protection locked="0"/>
    </xf>
    <xf numFmtId="0" fontId="40" fillId="5" borderId="6" xfId="0" applyFont="1" applyFill="1" applyBorder="1" applyAlignment="1" applyProtection="1">
      <alignment horizontal="center" vertical="center"/>
      <protection locked="0"/>
    </xf>
    <xf numFmtId="0" fontId="3" fillId="16" borderId="0" xfId="0" applyFont="1" applyFill="1" applyAlignment="1" applyProtection="1">
      <alignment horizontal="center" vertical="center"/>
      <protection hidden="1"/>
    </xf>
    <xf numFmtId="0" fontId="5" fillId="16" borderId="0" xfId="0" applyFont="1" applyFill="1" applyAlignment="1" applyProtection="1">
      <alignment horizontal="center" vertical="center"/>
      <protection hidden="1"/>
    </xf>
    <xf numFmtId="14" fontId="3" fillId="16" borderId="0" xfId="0" applyNumberFormat="1" applyFont="1" applyFill="1" applyAlignment="1" applyProtection="1">
      <alignment horizontal="center" vertical="center"/>
      <protection hidden="1"/>
    </xf>
    <xf numFmtId="0" fontId="5" fillId="16" borderId="25" xfId="0" applyFont="1" applyFill="1" applyBorder="1" applyAlignment="1" applyProtection="1">
      <alignment horizontal="center" vertical="center"/>
      <protection hidden="1"/>
    </xf>
    <xf numFmtId="0" fontId="5" fillId="16" borderId="16" xfId="0" applyFont="1" applyFill="1" applyBorder="1" applyAlignment="1" applyProtection="1">
      <alignment horizontal="center" vertical="center"/>
      <protection hidden="1"/>
    </xf>
    <xf numFmtId="0" fontId="3" fillId="16" borderId="16" xfId="0" applyFont="1" applyFill="1" applyBorder="1" applyAlignment="1" applyProtection="1">
      <alignment vertical="center"/>
      <protection hidden="1"/>
    </xf>
    <xf numFmtId="0" fontId="3" fillId="16" borderId="26" xfId="0" applyFont="1" applyFill="1" applyBorder="1" applyAlignment="1" applyProtection="1">
      <alignment vertical="center"/>
      <protection hidden="1"/>
    </xf>
    <xf numFmtId="0" fontId="2" fillId="16" borderId="0" xfId="0" applyFont="1" applyFill="1" applyAlignment="1" applyProtection="1">
      <alignment vertical="center"/>
      <protection hidden="1"/>
    </xf>
    <xf numFmtId="0" fontId="3" fillId="16" borderId="1" xfId="0" applyNumberFormat="1" applyFont="1" applyFill="1" applyBorder="1" applyAlignment="1" applyProtection="1">
      <alignment horizontal="left" vertical="center"/>
      <protection hidden="1"/>
    </xf>
    <xf numFmtId="0" fontId="3" fillId="16" borderId="24" xfId="0" applyNumberFormat="1" applyFont="1" applyFill="1" applyBorder="1" applyAlignment="1" applyProtection="1">
      <alignment horizontal="left" vertical="center"/>
      <protection hidden="1"/>
    </xf>
    <xf numFmtId="0" fontId="5" fillId="16" borderId="1" xfId="0" applyFont="1" applyFill="1" applyBorder="1" applyAlignment="1" applyProtection="1">
      <alignment vertical="center"/>
      <protection hidden="1"/>
    </xf>
    <xf numFmtId="14" fontId="3" fillId="16" borderId="1" xfId="0" applyNumberFormat="1" applyFont="1" applyFill="1" applyBorder="1" applyAlignment="1" applyProtection="1">
      <alignment horizontal="left" vertical="center"/>
      <protection hidden="1"/>
    </xf>
    <xf numFmtId="14" fontId="3" fillId="16" borderId="24" xfId="0" applyNumberFormat="1" applyFont="1" applyFill="1" applyBorder="1" applyAlignment="1" applyProtection="1">
      <alignment horizontal="left" vertical="center"/>
      <protection hidden="1"/>
    </xf>
    <xf numFmtId="0" fontId="5" fillId="16" borderId="23" xfId="0" applyFont="1" applyFill="1" applyBorder="1" applyAlignment="1" applyProtection="1">
      <alignment horizontal="center" vertical="center" wrapText="1"/>
      <protection hidden="1"/>
    </xf>
    <xf numFmtId="0" fontId="5" fillId="16" borderId="23" xfId="0" applyFont="1" applyFill="1" applyBorder="1" applyAlignment="1" applyProtection="1">
      <alignment horizontal="center" vertical="center"/>
      <protection hidden="1"/>
    </xf>
    <xf numFmtId="0" fontId="3" fillId="16" borderId="1" xfId="0" applyFont="1" applyFill="1" applyBorder="1" applyAlignment="1" applyProtection="1">
      <alignment horizontal="left" vertical="center"/>
      <protection hidden="1"/>
    </xf>
    <xf numFmtId="0" fontId="3" fillId="16" borderId="24" xfId="0" applyFont="1" applyFill="1" applyBorder="1" applyAlignment="1" applyProtection="1">
      <alignment horizontal="left" vertical="center"/>
      <protection hidden="1"/>
    </xf>
    <xf numFmtId="0" fontId="5" fillId="16" borderId="23" xfId="0" applyFont="1" applyFill="1" applyBorder="1" applyAlignment="1" applyProtection="1">
      <alignment horizontal="left" vertical="center"/>
      <protection hidden="1"/>
    </xf>
    <xf numFmtId="0" fontId="5" fillId="16" borderId="1" xfId="0" applyFont="1" applyFill="1" applyBorder="1" applyAlignment="1" applyProtection="1">
      <alignment horizontal="left" vertical="center"/>
      <protection hidden="1"/>
    </xf>
    <xf numFmtId="0" fontId="26" fillId="16" borderId="4" xfId="0" applyFont="1" applyFill="1" applyBorder="1" applyAlignment="1" applyProtection="1">
      <alignment horizontal="center" vertical="center" wrapText="1"/>
      <protection hidden="1"/>
    </xf>
    <xf numFmtId="0" fontId="26" fillId="16" borderId="5" xfId="0" applyFont="1" applyFill="1" applyBorder="1" applyAlignment="1" applyProtection="1">
      <alignment horizontal="center" vertical="center" wrapText="1"/>
      <protection hidden="1"/>
    </xf>
    <xf numFmtId="0" fontId="26" fillId="16" borderId="6" xfId="0" applyFont="1" applyFill="1" applyBorder="1" applyAlignment="1" applyProtection="1">
      <alignment horizontal="center" vertical="center" wrapText="1"/>
      <protection hidden="1"/>
    </xf>
    <xf numFmtId="0" fontId="2" fillId="16" borderId="4" xfId="0" applyFont="1" applyFill="1" applyBorder="1" applyAlignment="1" applyProtection="1">
      <alignment horizontal="center" vertical="center" wrapText="1"/>
      <protection hidden="1"/>
    </xf>
    <xf numFmtId="0" fontId="2" fillId="16" borderId="5" xfId="0" applyFont="1" applyFill="1" applyBorder="1" applyAlignment="1" applyProtection="1">
      <alignment horizontal="center" vertical="center" wrapText="1"/>
      <protection hidden="1"/>
    </xf>
    <xf numFmtId="0" fontId="2" fillId="16" borderId="6" xfId="0" applyFont="1" applyFill="1" applyBorder="1" applyAlignment="1" applyProtection="1">
      <alignment horizontal="center" vertical="center" wrapText="1"/>
      <protection hidden="1"/>
    </xf>
    <xf numFmtId="0" fontId="3" fillId="16" borderId="4" xfId="0" applyFont="1" applyFill="1" applyBorder="1" applyAlignment="1" applyProtection="1">
      <alignment horizontal="left" vertical="center"/>
      <protection hidden="1"/>
    </xf>
    <xf numFmtId="0" fontId="3" fillId="16" borderId="5" xfId="0" applyFont="1" applyFill="1" applyBorder="1" applyAlignment="1" applyProtection="1">
      <alignment horizontal="left" vertical="center"/>
      <protection hidden="1"/>
    </xf>
    <xf numFmtId="0" fontId="3" fillId="16" borderId="42" xfId="0" applyFont="1" applyFill="1" applyBorder="1" applyAlignment="1" applyProtection="1">
      <alignment horizontal="left" vertical="center"/>
      <protection hidden="1"/>
    </xf>
    <xf numFmtId="0" fontId="5" fillId="16" borderId="20" xfId="0" applyFont="1" applyFill="1" applyBorder="1" applyAlignment="1" applyProtection="1">
      <alignment horizontal="left" vertical="center"/>
      <protection hidden="1"/>
    </xf>
    <xf numFmtId="0" fontId="5" fillId="16" borderId="18" xfId="0" applyFont="1" applyFill="1" applyBorder="1" applyAlignment="1" applyProtection="1">
      <alignment horizontal="left" vertical="center"/>
      <protection hidden="1"/>
    </xf>
    <xf numFmtId="0" fontId="3" fillId="16" borderId="18" xfId="0" applyFont="1" applyFill="1" applyBorder="1" applyAlignment="1" applyProtection="1">
      <alignment horizontal="left" vertical="center"/>
      <protection hidden="1"/>
    </xf>
    <xf numFmtId="0" fontId="3" fillId="16" borderId="33" xfId="0" applyFont="1" applyFill="1" applyBorder="1" applyAlignment="1" applyProtection="1">
      <alignment horizontal="left" vertical="center"/>
      <protection hidden="1"/>
    </xf>
    <xf numFmtId="0" fontId="5" fillId="16" borderId="37" xfId="0" applyFont="1" applyFill="1" applyBorder="1" applyAlignment="1" applyProtection="1">
      <alignment vertical="center"/>
      <protection hidden="1"/>
    </xf>
    <xf numFmtId="0" fontId="5" fillId="16" borderId="0" xfId="0" applyFont="1" applyFill="1" applyBorder="1" applyAlignment="1" applyProtection="1">
      <alignment vertical="center"/>
      <protection hidden="1"/>
    </xf>
    <xf numFmtId="0" fontId="3" fillId="16" borderId="0" xfId="0" applyFont="1" applyFill="1" applyBorder="1" applyAlignment="1" applyProtection="1">
      <alignment vertical="center"/>
      <protection hidden="1"/>
    </xf>
    <xf numFmtId="0" fontId="5" fillId="16" borderId="39" xfId="0" applyFont="1" applyFill="1" applyBorder="1" applyAlignment="1" applyProtection="1">
      <alignment horizontal="left" vertical="center"/>
      <protection hidden="1"/>
    </xf>
    <xf numFmtId="0" fontId="5" fillId="16" borderId="40" xfId="0" applyFont="1" applyFill="1" applyBorder="1" applyAlignment="1" applyProtection="1">
      <alignment horizontal="left" vertical="center"/>
      <protection hidden="1"/>
    </xf>
    <xf numFmtId="0" fontId="2" fillId="16" borderId="40" xfId="0" applyFont="1" applyFill="1" applyBorder="1" applyAlignment="1" applyProtection="1">
      <alignment horizontal="left" vertical="center"/>
      <protection hidden="1"/>
    </xf>
    <xf numFmtId="0" fontId="2" fillId="16" borderId="41" xfId="0" applyFont="1" applyFill="1" applyBorder="1" applyAlignment="1" applyProtection="1">
      <alignment horizontal="left" vertical="center"/>
      <protection hidden="1"/>
    </xf>
    <xf numFmtId="0" fontId="3" fillId="7" borderId="4" xfId="0" applyFont="1" applyFill="1" applyBorder="1" applyAlignment="1" applyProtection="1">
      <alignment horizontal="center" vertical="center"/>
      <protection locked="0"/>
    </xf>
    <xf numFmtId="0" fontId="3" fillId="7" borderId="5" xfId="0" applyFont="1" applyFill="1" applyBorder="1" applyAlignment="1" applyProtection="1">
      <alignment horizontal="center" vertical="center"/>
      <protection locked="0"/>
    </xf>
    <xf numFmtId="0" fontId="3" fillId="7" borderId="6" xfId="0" applyFont="1" applyFill="1" applyBorder="1" applyAlignment="1" applyProtection="1">
      <alignment horizontal="center" vertical="center"/>
      <protection locked="0"/>
    </xf>
    <xf numFmtId="0" fontId="0" fillId="7" borderId="27" xfId="0" applyFill="1" applyBorder="1" applyAlignment="1" applyProtection="1">
      <alignment horizontal="center"/>
      <protection locked="0"/>
    </xf>
    <xf numFmtId="0" fontId="0" fillId="7" borderId="28" xfId="0" applyFill="1" applyBorder="1" applyAlignment="1" applyProtection="1">
      <alignment horizontal="center"/>
      <protection locked="0"/>
    </xf>
    <xf numFmtId="0" fontId="0" fillId="7" borderId="29" xfId="0" applyFill="1" applyBorder="1" applyAlignment="1" applyProtection="1">
      <alignment horizontal="center"/>
      <protection locked="0"/>
    </xf>
    <xf numFmtId="0" fontId="10" fillId="16" borderId="34" xfId="0" applyFont="1" applyFill="1" applyBorder="1" applyAlignment="1" applyProtection="1">
      <alignment horizontal="center" vertical="center"/>
      <protection hidden="1"/>
    </xf>
    <xf numFmtId="0" fontId="10" fillId="16" borderId="35" xfId="0" applyFont="1" applyFill="1" applyBorder="1" applyAlignment="1" applyProtection="1">
      <alignment horizontal="center" vertical="center"/>
      <protection hidden="1"/>
    </xf>
    <xf numFmtId="0" fontId="10" fillId="16" borderId="36" xfId="0" applyFont="1" applyFill="1" applyBorder="1" applyAlignment="1" applyProtection="1">
      <alignment horizontal="center" vertical="center"/>
      <protection hidden="1"/>
    </xf>
    <xf numFmtId="0" fontId="25" fillId="16" borderId="0" xfId="0" applyFont="1" applyFill="1" applyBorder="1" applyAlignment="1" applyProtection="1">
      <alignment vertical="center"/>
      <protection hidden="1"/>
    </xf>
    <xf numFmtId="0" fontId="15" fillId="3" borderId="13" xfId="0" applyFont="1" applyFill="1" applyBorder="1" applyAlignment="1">
      <alignment horizontal="center" textRotation="90" wrapText="1"/>
    </xf>
    <xf numFmtId="0" fontId="15" fillId="3" borderId="14" xfId="0" applyFont="1" applyFill="1" applyBorder="1" applyAlignment="1">
      <alignment horizontal="center" textRotation="90" wrapText="1"/>
    </xf>
    <xf numFmtId="0" fontId="0" fillId="6" borderId="43" xfId="0" applyFill="1" applyBorder="1" applyAlignment="1">
      <alignment horizontal="center" vertical="center" wrapText="1"/>
    </xf>
    <xf numFmtId="0" fontId="0" fillId="0" borderId="7" xfId="0" applyBorder="1" applyAlignment="1">
      <alignment horizontal="center" vertical="center" wrapText="1"/>
    </xf>
    <xf numFmtId="0" fontId="0" fillId="0" borderId="48"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center" vertical="center" wrapText="1"/>
    </xf>
    <xf numFmtId="2" fontId="41" fillId="4" borderId="4" xfId="0" applyNumberFormat="1" applyFont="1" applyFill="1" applyBorder="1" applyAlignment="1">
      <alignment horizontal="center" vertical="center" wrapText="1"/>
    </xf>
    <xf numFmtId="2" fontId="41" fillId="4" borderId="5" xfId="0" applyNumberFormat="1" applyFont="1" applyFill="1" applyBorder="1" applyAlignment="1">
      <alignment horizontal="center" vertical="center" wrapText="1"/>
    </xf>
    <xf numFmtId="0" fontId="5" fillId="7" borderId="4" xfId="0" applyFont="1" applyFill="1" applyBorder="1" applyAlignment="1">
      <alignment horizontal="center" vertical="center"/>
    </xf>
    <xf numFmtId="0" fontId="5" fillId="7" borderId="5" xfId="0" applyFont="1" applyFill="1" applyBorder="1" applyAlignment="1">
      <alignment horizontal="center" vertical="center"/>
    </xf>
    <xf numFmtId="0" fontId="42" fillId="0" borderId="49" xfId="0" applyFont="1" applyBorder="1" applyAlignment="1">
      <alignment horizontal="center" vertical="top" wrapText="1"/>
    </xf>
    <xf numFmtId="0" fontId="17" fillId="4" borderId="4"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5" fillId="12" borderId="0" xfId="0" applyFont="1" applyFill="1" applyBorder="1" applyAlignment="1">
      <alignment horizontal="center" vertical="center" wrapText="1"/>
    </xf>
    <xf numFmtId="0" fontId="15" fillId="12" borderId="11" xfId="0" applyFont="1" applyFill="1" applyBorder="1" applyAlignment="1">
      <alignment horizontal="center" vertical="center" wrapText="1"/>
    </xf>
    <xf numFmtId="0" fontId="15" fillId="12" borderId="2" xfId="0" applyFont="1" applyFill="1" applyBorder="1" applyAlignment="1">
      <alignment horizontal="center" vertical="center" wrapText="1"/>
    </xf>
    <xf numFmtId="0" fontId="15" fillId="12" borderId="3" xfId="0" applyFont="1" applyFill="1" applyBorder="1" applyAlignment="1">
      <alignment horizontal="center" vertical="center" wrapText="1"/>
    </xf>
    <xf numFmtId="0" fontId="17" fillId="6" borderId="43" xfId="0" applyFont="1" applyFill="1" applyBorder="1" applyAlignment="1">
      <alignment horizontal="center" vertical="center" wrapText="1"/>
    </xf>
    <xf numFmtId="0" fontId="15" fillId="22" borderId="4" xfId="0" applyFont="1" applyFill="1" applyBorder="1" applyAlignment="1">
      <alignment horizontal="center" vertical="center" wrapText="1"/>
    </xf>
    <xf numFmtId="0" fontId="15" fillId="22" borderId="5" xfId="0" applyFont="1" applyFill="1" applyBorder="1" applyAlignment="1">
      <alignment horizontal="center" vertical="center" wrapText="1"/>
    </xf>
    <xf numFmtId="0" fontId="15" fillId="22" borderId="6"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28" fillId="4" borderId="5" xfId="0" applyFont="1" applyFill="1" applyBorder="1" applyAlignment="1">
      <alignment horizontal="center" vertical="center" wrapText="1"/>
    </xf>
  </cellXfs>
  <cellStyles count="3">
    <cellStyle name="Köprü" xfId="1" builtinId="8"/>
    <cellStyle name="Normal" xfId="0" builtinId="0"/>
    <cellStyle name="Normal 2" xfId="2"/>
  </cellStyles>
  <dxfs count="2">
    <dxf>
      <fill>
        <patternFill>
          <bgColor theme="0" tint="-4.9989318521683403E-2"/>
        </patternFill>
      </fill>
    </dxf>
    <dxf>
      <font>
        <color theme="0"/>
      </font>
      <fill>
        <patternFill>
          <bgColor rgb="FF339966"/>
        </patternFill>
      </fill>
    </dxf>
  </dxfs>
  <tableStyles count="1" defaultTableStyle="CustomTableStyle" defaultPivotStyle="PivotStyleLight16">
    <tableStyle name="CustomTableStyle" pivot="0" count="2">
      <tableStyleElement type="headerRow" dxfId="1"/>
      <tableStyleElement type="firstRowStripe" dxfId="0"/>
    </tableStyle>
  </tableStyles>
  <colors>
    <mruColors>
      <color rgb="FFB9EDFF"/>
      <color rgb="FFF7B793"/>
      <color rgb="FFA0CE84"/>
      <color rgb="FFFF1515"/>
      <color rgb="FF30966D"/>
      <color rgb="FF0B744D"/>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Style="combo" dx="22" fmlaLink="AC$2" fmlaRange="#REF!" noThreeD="1" sel="0" val="0"/>
</file>

<file path=xl/ctrlProps/ctrlProp2.xml><?xml version="1.0" encoding="utf-8"?>
<formControlPr xmlns="http://schemas.microsoft.com/office/spreadsheetml/2009/9/main" objectType="Drop" dropStyle="combo" dx="22" fmlaLink="$Q$7" fmlaRange="#REF!" noThreeD="1" sel="0" val="0"/>
</file>

<file path=xl/ctrlProps/ctrlProp3.xml><?xml version="1.0" encoding="utf-8"?>
<formControlPr xmlns="http://schemas.microsoft.com/office/spreadsheetml/2009/9/main" objectType="Drop" dropStyle="combo" dx="22" fmlaLink="P$2" fmlaRange="#REF!" noThreeD="1" sel="0" val="0"/>
</file>

<file path=xl/ctrlProps/ctrlProp4.xml><?xml version="1.0" encoding="utf-8"?>
<formControlPr xmlns="http://schemas.microsoft.com/office/spreadsheetml/2009/9/main" objectType="Drop" dropStyle="combo" dx="22" fmlaLink="G$2"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ANASAYFA!A1"/></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ANASAYFA!A1"/></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hyperlink" Target="#ANASAYFA!A1"/></Relationships>
</file>

<file path=xl/drawings/_rels/drawing4.xml.rels><?xml version="1.0" encoding="UTF-8" standalone="yes"?>
<Relationships xmlns="http://schemas.openxmlformats.org/package/2006/relationships"><Relationship Id="rId3" Type="http://schemas.openxmlformats.org/officeDocument/2006/relationships/hyperlink" Target="#ANASAYFA!A1"/><Relationship Id="rId2" Type="http://schemas.openxmlformats.org/officeDocument/2006/relationships/image" Target="../media/image4.emf"/><Relationship Id="rId1" Type="http://schemas.openxmlformats.org/officeDocument/2006/relationships/hyperlink" Target="#ANASAYFA!A1"/></Relationships>
</file>

<file path=xl/drawings/_rels/drawing5.xml.rels><?xml version="1.0" encoding="UTF-8" standalone="yes"?>
<Relationships xmlns="http://schemas.openxmlformats.org/package/2006/relationships"><Relationship Id="rId3" Type="http://schemas.openxmlformats.org/officeDocument/2006/relationships/hyperlink" Target="#ANASAYFA!A1"/><Relationship Id="rId2" Type="http://schemas.openxmlformats.org/officeDocument/2006/relationships/image" Target="../media/image5.emf"/><Relationship Id="rId1" Type="http://schemas.openxmlformats.org/officeDocument/2006/relationships/hyperlink" Target="#ANASAYFA!A1"/><Relationship Id="rId5" Type="http://schemas.openxmlformats.org/officeDocument/2006/relationships/hyperlink" Target="#ANASAYFA!A1"/><Relationship Id="rId4" Type="http://schemas.openxmlformats.org/officeDocument/2006/relationships/image" Target="../media/image6.emf"/></Relationships>
</file>

<file path=xl/drawings/_rels/drawing6.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hyperlink" Target="#ANASAYFA!A1"/></Relationships>
</file>

<file path=xl/drawings/drawing1.xml><?xml version="1.0" encoding="utf-8"?>
<xdr:wsDr xmlns:xdr="http://schemas.openxmlformats.org/drawingml/2006/spreadsheetDrawing" xmlns:a="http://schemas.openxmlformats.org/drawingml/2006/main">
  <xdr:twoCellAnchor editAs="oneCell">
    <xdr:from>
      <xdr:col>28</xdr:col>
      <xdr:colOff>333375</xdr:colOff>
      <xdr:row>2</xdr:row>
      <xdr:rowOff>47625</xdr:rowOff>
    </xdr:from>
    <xdr:to>
      <xdr:col>29</xdr:col>
      <xdr:colOff>600075</xdr:colOff>
      <xdr:row>3</xdr:row>
      <xdr:rowOff>142875</xdr:rowOff>
    </xdr:to>
    <xdr:pic>
      <xdr:nvPicPr>
        <xdr:cNvPr id="2" name="CommandButton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9448800" y="609600"/>
          <a:ext cx="876300" cy="409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6</xdr:col>
      <xdr:colOff>133350</xdr:colOff>
      <xdr:row>1</xdr:row>
      <xdr:rowOff>47625</xdr:rowOff>
    </xdr:from>
    <xdr:to>
      <xdr:col>8</xdr:col>
      <xdr:colOff>85725</xdr:colOff>
      <xdr:row>1</xdr:row>
      <xdr:rowOff>247650</xdr:rowOff>
    </xdr:to>
    <xdr:pic>
      <xdr:nvPicPr>
        <xdr:cNvPr id="2" name="CommandButton1">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029200" y="47625"/>
          <a:ext cx="120015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0</xdr:row>
      <xdr:rowOff>76200</xdr:rowOff>
    </xdr:from>
    <xdr:to>
      <xdr:col>2</xdr:col>
      <xdr:colOff>47625</xdr:colOff>
      <xdr:row>0</xdr:row>
      <xdr:rowOff>371475</xdr:rowOff>
    </xdr:to>
    <xdr:pic>
      <xdr:nvPicPr>
        <xdr:cNvPr id="2" name="CommandButton2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619125" y="76200"/>
          <a:ext cx="876300" cy="2952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9</xdr:col>
      <xdr:colOff>752474</xdr:colOff>
      <xdr:row>0</xdr:row>
      <xdr:rowOff>0</xdr:rowOff>
    </xdr:from>
    <xdr:to>
      <xdr:col>10</xdr:col>
      <xdr:colOff>1038224</xdr:colOff>
      <xdr:row>2</xdr:row>
      <xdr:rowOff>19050</xdr:rowOff>
    </xdr:to>
    <xdr:pic>
      <xdr:nvPicPr>
        <xdr:cNvPr id="2" name="CommandButton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8886824" y="0"/>
          <a:ext cx="1133475" cy="3524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20</xdr:col>
      <xdr:colOff>19050</xdr:colOff>
      <xdr:row>0</xdr:row>
      <xdr:rowOff>28575</xdr:rowOff>
    </xdr:from>
    <xdr:to>
      <xdr:col>21</xdr:col>
      <xdr:colOff>285750</xdr:colOff>
      <xdr:row>2</xdr:row>
      <xdr:rowOff>95250</xdr:rowOff>
    </xdr:to>
    <xdr:pic>
      <xdr:nvPicPr>
        <xdr:cNvPr id="3" name="CommandButton2">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0735925" y="28575"/>
          <a:ext cx="876300" cy="2857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76200</xdr:colOff>
      <xdr:row>1</xdr:row>
      <xdr:rowOff>19051</xdr:rowOff>
    </xdr:from>
    <xdr:to>
      <xdr:col>1</xdr:col>
      <xdr:colOff>1247775</xdr:colOff>
      <xdr:row>1</xdr:row>
      <xdr:rowOff>276225</xdr:rowOff>
    </xdr:to>
    <xdr:pic>
      <xdr:nvPicPr>
        <xdr:cNvPr id="2" name="CommandButton1">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95275" y="171451"/>
          <a:ext cx="1171575" cy="25717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PrintsWithSheet="0"/>
  </xdr:twoCellAnchor>
  <xdr:twoCellAnchor editAs="oneCell">
    <xdr:from>
      <xdr:col>9</xdr:col>
      <xdr:colOff>38100</xdr:colOff>
      <xdr:row>21</xdr:row>
      <xdr:rowOff>38100</xdr:rowOff>
    </xdr:from>
    <xdr:to>
      <xdr:col>10</xdr:col>
      <xdr:colOff>762000</xdr:colOff>
      <xdr:row>22</xdr:row>
      <xdr:rowOff>133350</xdr:rowOff>
    </xdr:to>
    <xdr:pic>
      <xdr:nvPicPr>
        <xdr:cNvPr id="3" name="CommandButton2">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rcRect/>
        <a:stretch>
          <a:fillRect/>
        </a:stretch>
      </xdr:blipFill>
      <xdr:spPr bwMode="auto">
        <a:xfrm>
          <a:off x="7038975" y="7219950"/>
          <a:ext cx="876300" cy="2857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PrintsWithSheet="0"/>
  </xdr:twoCellAnchor>
  <xdr:twoCellAnchor editAs="oneCell">
    <xdr:from>
      <xdr:col>10</xdr:col>
      <xdr:colOff>19051</xdr:colOff>
      <xdr:row>1</xdr:row>
      <xdr:rowOff>28576</xdr:rowOff>
    </xdr:from>
    <xdr:to>
      <xdr:col>10</xdr:col>
      <xdr:colOff>1342425</xdr:colOff>
      <xdr:row>1</xdr:row>
      <xdr:rowOff>276225</xdr:rowOff>
    </xdr:to>
    <xdr:pic>
      <xdr:nvPicPr>
        <xdr:cNvPr id="6" name="CommandButton2">
          <a:hlinkClick xmlns:r="http://schemas.openxmlformats.org/officeDocument/2006/relationships" r:id="rId5"/>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rcRect/>
        <a:stretch>
          <a:fillRect/>
        </a:stretch>
      </xdr:blipFill>
      <xdr:spPr bwMode="auto">
        <a:xfrm>
          <a:off x="7429501" y="180976"/>
          <a:ext cx="1323374" cy="24764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PrintsWithSheet="0"/>
  </xdr:twoCellAnchor>
</xdr:wsDr>
</file>

<file path=xl/drawings/drawing6.xml><?xml version="1.0" encoding="utf-8"?>
<xdr:wsDr xmlns:xdr="http://schemas.openxmlformats.org/drawingml/2006/spreadsheetDrawing" xmlns:a="http://schemas.openxmlformats.org/drawingml/2006/main">
  <xdr:oneCellAnchor>
    <xdr:from>
      <xdr:col>56</xdr:col>
      <xdr:colOff>0</xdr:colOff>
      <xdr:row>0</xdr:row>
      <xdr:rowOff>19050</xdr:rowOff>
    </xdr:from>
    <xdr:ext cx="885825" cy="247650"/>
    <xdr:pic>
      <xdr:nvPicPr>
        <xdr:cNvPr id="4" name="CommandButton2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4176950" y="19050"/>
          <a:ext cx="885825"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www.memuremeklilik.com/" TargetMode="External"/></Relationships>
</file>

<file path=xl/worksheets/sheet1.xml><?xml version="1.0" encoding="utf-8"?>
<worksheet xmlns="http://schemas.openxmlformats.org/spreadsheetml/2006/main" xmlns:r="http://schemas.openxmlformats.org/officeDocument/2006/relationships">
  <sheetPr>
    <tabColor rgb="FF92D050"/>
  </sheetPr>
  <dimension ref="B1:AF117"/>
  <sheetViews>
    <sheetView zoomScaleNormal="100" workbookViewId="0">
      <selection activeCell="K18" sqref="K18:AB18"/>
    </sheetView>
  </sheetViews>
  <sheetFormatPr defaultRowHeight="11.25"/>
  <cols>
    <col min="1" max="1" width="5" style="167" customWidth="1"/>
    <col min="2" max="7" width="4.7109375" style="167" customWidth="1"/>
    <col min="8" max="8" width="3.42578125" style="167" customWidth="1"/>
    <col min="9" max="10" width="4.7109375" style="167" customWidth="1"/>
    <col min="11" max="11" width="6.7109375" style="167" customWidth="1"/>
    <col min="12" max="12" width="4.42578125" style="167" customWidth="1"/>
    <col min="13" max="15" width="4.7109375" style="167" customWidth="1"/>
    <col min="16" max="16" width="6.28515625" style="167" customWidth="1"/>
    <col min="17" max="27" width="4.7109375" style="167" customWidth="1"/>
    <col min="28" max="28" width="7.140625" style="167" customWidth="1"/>
    <col min="29" max="256" width="9.140625" style="167"/>
    <col min="257" max="257" width="5" style="167" customWidth="1"/>
    <col min="258" max="258" width="5.140625" style="167" customWidth="1"/>
    <col min="259" max="259" width="6.42578125" style="167" customWidth="1"/>
    <col min="260" max="284" width="5.140625" style="167" customWidth="1"/>
    <col min="285" max="512" width="9.140625" style="167"/>
    <col min="513" max="513" width="5" style="167" customWidth="1"/>
    <col min="514" max="514" width="5.140625" style="167" customWidth="1"/>
    <col min="515" max="515" width="6.42578125" style="167" customWidth="1"/>
    <col min="516" max="540" width="5.140625" style="167" customWidth="1"/>
    <col min="541" max="768" width="9.140625" style="167"/>
    <col min="769" max="769" width="5" style="167" customWidth="1"/>
    <col min="770" max="770" width="5.140625" style="167" customWidth="1"/>
    <col min="771" max="771" width="6.42578125" style="167" customWidth="1"/>
    <col min="772" max="796" width="5.140625" style="167" customWidth="1"/>
    <col min="797" max="1024" width="9.140625" style="167"/>
    <col min="1025" max="1025" width="5" style="167" customWidth="1"/>
    <col min="1026" max="1026" width="5.140625" style="167" customWidth="1"/>
    <col min="1027" max="1027" width="6.42578125" style="167" customWidth="1"/>
    <col min="1028" max="1052" width="5.140625" style="167" customWidth="1"/>
    <col min="1053" max="1280" width="9.140625" style="167"/>
    <col min="1281" max="1281" width="5" style="167" customWidth="1"/>
    <col min="1282" max="1282" width="5.140625" style="167" customWidth="1"/>
    <col min="1283" max="1283" width="6.42578125" style="167" customWidth="1"/>
    <col min="1284" max="1308" width="5.140625" style="167" customWidth="1"/>
    <col min="1309" max="1536" width="9.140625" style="167"/>
    <col min="1537" max="1537" width="5" style="167" customWidth="1"/>
    <col min="1538" max="1538" width="5.140625" style="167" customWidth="1"/>
    <col min="1539" max="1539" width="6.42578125" style="167" customWidth="1"/>
    <col min="1540" max="1564" width="5.140625" style="167" customWidth="1"/>
    <col min="1565" max="1792" width="9.140625" style="167"/>
    <col min="1793" max="1793" width="5" style="167" customWidth="1"/>
    <col min="1794" max="1794" width="5.140625" style="167" customWidth="1"/>
    <col min="1795" max="1795" width="6.42578125" style="167" customWidth="1"/>
    <col min="1796" max="1820" width="5.140625" style="167" customWidth="1"/>
    <col min="1821" max="2048" width="9.140625" style="167"/>
    <col min="2049" max="2049" width="5" style="167" customWidth="1"/>
    <col min="2050" max="2050" width="5.140625" style="167" customWidth="1"/>
    <col min="2051" max="2051" width="6.42578125" style="167" customWidth="1"/>
    <col min="2052" max="2076" width="5.140625" style="167" customWidth="1"/>
    <col min="2077" max="2304" width="9.140625" style="167"/>
    <col min="2305" max="2305" width="5" style="167" customWidth="1"/>
    <col min="2306" max="2306" width="5.140625" style="167" customWidth="1"/>
    <col min="2307" max="2307" width="6.42578125" style="167" customWidth="1"/>
    <col min="2308" max="2332" width="5.140625" style="167" customWidth="1"/>
    <col min="2333" max="2560" width="9.140625" style="167"/>
    <col min="2561" max="2561" width="5" style="167" customWidth="1"/>
    <col min="2562" max="2562" width="5.140625" style="167" customWidth="1"/>
    <col min="2563" max="2563" width="6.42578125" style="167" customWidth="1"/>
    <col min="2564" max="2588" width="5.140625" style="167" customWidth="1"/>
    <col min="2589" max="2816" width="9.140625" style="167"/>
    <col min="2817" max="2817" width="5" style="167" customWidth="1"/>
    <col min="2818" max="2818" width="5.140625" style="167" customWidth="1"/>
    <col min="2819" max="2819" width="6.42578125" style="167" customWidth="1"/>
    <col min="2820" max="2844" width="5.140625" style="167" customWidth="1"/>
    <col min="2845" max="3072" width="9.140625" style="167"/>
    <col min="3073" max="3073" width="5" style="167" customWidth="1"/>
    <col min="3074" max="3074" width="5.140625" style="167" customWidth="1"/>
    <col min="3075" max="3075" width="6.42578125" style="167" customWidth="1"/>
    <col min="3076" max="3100" width="5.140625" style="167" customWidth="1"/>
    <col min="3101" max="3328" width="9.140625" style="167"/>
    <col min="3329" max="3329" width="5" style="167" customWidth="1"/>
    <col min="3330" max="3330" width="5.140625" style="167" customWidth="1"/>
    <col min="3331" max="3331" width="6.42578125" style="167" customWidth="1"/>
    <col min="3332" max="3356" width="5.140625" style="167" customWidth="1"/>
    <col min="3357" max="3584" width="9.140625" style="167"/>
    <col min="3585" max="3585" width="5" style="167" customWidth="1"/>
    <col min="3586" max="3586" width="5.140625" style="167" customWidth="1"/>
    <col min="3587" max="3587" width="6.42578125" style="167" customWidth="1"/>
    <col min="3588" max="3612" width="5.140625" style="167" customWidth="1"/>
    <col min="3613" max="3840" width="9.140625" style="167"/>
    <col min="3841" max="3841" width="5" style="167" customWidth="1"/>
    <col min="3842" max="3842" width="5.140625" style="167" customWidth="1"/>
    <col min="3843" max="3843" width="6.42578125" style="167" customWidth="1"/>
    <col min="3844" max="3868" width="5.140625" style="167" customWidth="1"/>
    <col min="3869" max="4096" width="9.140625" style="167"/>
    <col min="4097" max="4097" width="5" style="167" customWidth="1"/>
    <col min="4098" max="4098" width="5.140625" style="167" customWidth="1"/>
    <col min="4099" max="4099" width="6.42578125" style="167" customWidth="1"/>
    <col min="4100" max="4124" width="5.140625" style="167" customWidth="1"/>
    <col min="4125" max="4352" width="9.140625" style="167"/>
    <col min="4353" max="4353" width="5" style="167" customWidth="1"/>
    <col min="4354" max="4354" width="5.140625" style="167" customWidth="1"/>
    <col min="4355" max="4355" width="6.42578125" style="167" customWidth="1"/>
    <col min="4356" max="4380" width="5.140625" style="167" customWidth="1"/>
    <col min="4381" max="4608" width="9.140625" style="167"/>
    <col min="4609" max="4609" width="5" style="167" customWidth="1"/>
    <col min="4610" max="4610" width="5.140625" style="167" customWidth="1"/>
    <col min="4611" max="4611" width="6.42578125" style="167" customWidth="1"/>
    <col min="4612" max="4636" width="5.140625" style="167" customWidth="1"/>
    <col min="4637" max="4864" width="9.140625" style="167"/>
    <col min="4865" max="4865" width="5" style="167" customWidth="1"/>
    <col min="4866" max="4866" width="5.140625" style="167" customWidth="1"/>
    <col min="4867" max="4867" width="6.42578125" style="167" customWidth="1"/>
    <col min="4868" max="4892" width="5.140625" style="167" customWidth="1"/>
    <col min="4893" max="5120" width="9.140625" style="167"/>
    <col min="5121" max="5121" width="5" style="167" customWidth="1"/>
    <col min="5122" max="5122" width="5.140625" style="167" customWidth="1"/>
    <col min="5123" max="5123" width="6.42578125" style="167" customWidth="1"/>
    <col min="5124" max="5148" width="5.140625" style="167" customWidth="1"/>
    <col min="5149" max="5376" width="9.140625" style="167"/>
    <col min="5377" max="5377" width="5" style="167" customWidth="1"/>
    <col min="5378" max="5378" width="5.140625" style="167" customWidth="1"/>
    <col min="5379" max="5379" width="6.42578125" style="167" customWidth="1"/>
    <col min="5380" max="5404" width="5.140625" style="167" customWidth="1"/>
    <col min="5405" max="5632" width="9.140625" style="167"/>
    <col min="5633" max="5633" width="5" style="167" customWidth="1"/>
    <col min="5634" max="5634" width="5.140625" style="167" customWidth="1"/>
    <col min="5635" max="5635" width="6.42578125" style="167" customWidth="1"/>
    <col min="5636" max="5660" width="5.140625" style="167" customWidth="1"/>
    <col min="5661" max="5888" width="9.140625" style="167"/>
    <col min="5889" max="5889" width="5" style="167" customWidth="1"/>
    <col min="5890" max="5890" width="5.140625" style="167" customWidth="1"/>
    <col min="5891" max="5891" width="6.42578125" style="167" customWidth="1"/>
    <col min="5892" max="5916" width="5.140625" style="167" customWidth="1"/>
    <col min="5917" max="6144" width="9.140625" style="167"/>
    <col min="6145" max="6145" width="5" style="167" customWidth="1"/>
    <col min="6146" max="6146" width="5.140625" style="167" customWidth="1"/>
    <col min="6147" max="6147" width="6.42578125" style="167" customWidth="1"/>
    <col min="6148" max="6172" width="5.140625" style="167" customWidth="1"/>
    <col min="6173" max="6400" width="9.140625" style="167"/>
    <col min="6401" max="6401" width="5" style="167" customWidth="1"/>
    <col min="6402" max="6402" width="5.140625" style="167" customWidth="1"/>
    <col min="6403" max="6403" width="6.42578125" style="167" customWidth="1"/>
    <col min="6404" max="6428" width="5.140625" style="167" customWidth="1"/>
    <col min="6429" max="6656" width="9.140625" style="167"/>
    <col min="6657" max="6657" width="5" style="167" customWidth="1"/>
    <col min="6658" max="6658" width="5.140625" style="167" customWidth="1"/>
    <col min="6659" max="6659" width="6.42578125" style="167" customWidth="1"/>
    <col min="6660" max="6684" width="5.140625" style="167" customWidth="1"/>
    <col min="6685" max="6912" width="9.140625" style="167"/>
    <col min="6913" max="6913" width="5" style="167" customWidth="1"/>
    <col min="6914" max="6914" width="5.140625" style="167" customWidth="1"/>
    <col min="6915" max="6915" width="6.42578125" style="167" customWidth="1"/>
    <col min="6916" max="6940" width="5.140625" style="167" customWidth="1"/>
    <col min="6941" max="7168" width="9.140625" style="167"/>
    <col min="7169" max="7169" width="5" style="167" customWidth="1"/>
    <col min="7170" max="7170" width="5.140625" style="167" customWidth="1"/>
    <col min="7171" max="7171" width="6.42578125" style="167" customWidth="1"/>
    <col min="7172" max="7196" width="5.140625" style="167" customWidth="1"/>
    <col min="7197" max="7424" width="9.140625" style="167"/>
    <col min="7425" max="7425" width="5" style="167" customWidth="1"/>
    <col min="7426" max="7426" width="5.140625" style="167" customWidth="1"/>
    <col min="7427" max="7427" width="6.42578125" style="167" customWidth="1"/>
    <col min="7428" max="7452" width="5.140625" style="167" customWidth="1"/>
    <col min="7453" max="7680" width="9.140625" style="167"/>
    <col min="7681" max="7681" width="5" style="167" customWidth="1"/>
    <col min="7682" max="7682" width="5.140625" style="167" customWidth="1"/>
    <col min="7683" max="7683" width="6.42578125" style="167" customWidth="1"/>
    <col min="7684" max="7708" width="5.140625" style="167" customWidth="1"/>
    <col min="7709" max="7936" width="9.140625" style="167"/>
    <col min="7937" max="7937" width="5" style="167" customWidth="1"/>
    <col min="7938" max="7938" width="5.140625" style="167" customWidth="1"/>
    <col min="7939" max="7939" width="6.42578125" style="167" customWidth="1"/>
    <col min="7940" max="7964" width="5.140625" style="167" customWidth="1"/>
    <col min="7965" max="8192" width="9.140625" style="167"/>
    <col min="8193" max="8193" width="5" style="167" customWidth="1"/>
    <col min="8194" max="8194" width="5.140625" style="167" customWidth="1"/>
    <col min="8195" max="8195" width="6.42578125" style="167" customWidth="1"/>
    <col min="8196" max="8220" width="5.140625" style="167" customWidth="1"/>
    <col min="8221" max="8448" width="9.140625" style="167"/>
    <col min="8449" max="8449" width="5" style="167" customWidth="1"/>
    <col min="8450" max="8450" width="5.140625" style="167" customWidth="1"/>
    <col min="8451" max="8451" width="6.42578125" style="167" customWidth="1"/>
    <col min="8452" max="8476" width="5.140625" style="167" customWidth="1"/>
    <col min="8477" max="8704" width="9.140625" style="167"/>
    <col min="8705" max="8705" width="5" style="167" customWidth="1"/>
    <col min="8706" max="8706" width="5.140625" style="167" customWidth="1"/>
    <col min="8707" max="8707" width="6.42578125" style="167" customWidth="1"/>
    <col min="8708" max="8732" width="5.140625" style="167" customWidth="1"/>
    <col min="8733" max="8960" width="9.140625" style="167"/>
    <col min="8961" max="8961" width="5" style="167" customWidth="1"/>
    <col min="8962" max="8962" width="5.140625" style="167" customWidth="1"/>
    <col min="8963" max="8963" width="6.42578125" style="167" customWidth="1"/>
    <col min="8964" max="8988" width="5.140625" style="167" customWidth="1"/>
    <col min="8989" max="9216" width="9.140625" style="167"/>
    <col min="9217" max="9217" width="5" style="167" customWidth="1"/>
    <col min="9218" max="9218" width="5.140625" style="167" customWidth="1"/>
    <col min="9219" max="9219" width="6.42578125" style="167" customWidth="1"/>
    <col min="9220" max="9244" width="5.140625" style="167" customWidth="1"/>
    <col min="9245" max="9472" width="9.140625" style="167"/>
    <col min="9473" max="9473" width="5" style="167" customWidth="1"/>
    <col min="9474" max="9474" width="5.140625" style="167" customWidth="1"/>
    <col min="9475" max="9475" width="6.42578125" style="167" customWidth="1"/>
    <col min="9476" max="9500" width="5.140625" style="167" customWidth="1"/>
    <col min="9501" max="9728" width="9.140625" style="167"/>
    <col min="9729" max="9729" width="5" style="167" customWidth="1"/>
    <col min="9730" max="9730" width="5.140625" style="167" customWidth="1"/>
    <col min="9731" max="9731" width="6.42578125" style="167" customWidth="1"/>
    <col min="9732" max="9756" width="5.140625" style="167" customWidth="1"/>
    <col min="9757" max="9984" width="9.140625" style="167"/>
    <col min="9985" max="9985" width="5" style="167" customWidth="1"/>
    <col min="9986" max="9986" width="5.140625" style="167" customWidth="1"/>
    <col min="9987" max="9987" width="6.42578125" style="167" customWidth="1"/>
    <col min="9988" max="10012" width="5.140625" style="167" customWidth="1"/>
    <col min="10013" max="10240" width="9.140625" style="167"/>
    <col min="10241" max="10241" width="5" style="167" customWidth="1"/>
    <col min="10242" max="10242" width="5.140625" style="167" customWidth="1"/>
    <col min="10243" max="10243" width="6.42578125" style="167" customWidth="1"/>
    <col min="10244" max="10268" width="5.140625" style="167" customWidth="1"/>
    <col min="10269" max="10496" width="9.140625" style="167"/>
    <col min="10497" max="10497" width="5" style="167" customWidth="1"/>
    <col min="10498" max="10498" width="5.140625" style="167" customWidth="1"/>
    <col min="10499" max="10499" width="6.42578125" style="167" customWidth="1"/>
    <col min="10500" max="10524" width="5.140625" style="167" customWidth="1"/>
    <col min="10525" max="10752" width="9.140625" style="167"/>
    <col min="10753" max="10753" width="5" style="167" customWidth="1"/>
    <col min="10754" max="10754" width="5.140625" style="167" customWidth="1"/>
    <col min="10755" max="10755" width="6.42578125" style="167" customWidth="1"/>
    <col min="10756" max="10780" width="5.140625" style="167" customWidth="1"/>
    <col min="10781" max="11008" width="9.140625" style="167"/>
    <col min="11009" max="11009" width="5" style="167" customWidth="1"/>
    <col min="11010" max="11010" width="5.140625" style="167" customWidth="1"/>
    <col min="11011" max="11011" width="6.42578125" style="167" customWidth="1"/>
    <col min="11012" max="11036" width="5.140625" style="167" customWidth="1"/>
    <col min="11037" max="11264" width="9.140625" style="167"/>
    <col min="11265" max="11265" width="5" style="167" customWidth="1"/>
    <col min="11266" max="11266" width="5.140625" style="167" customWidth="1"/>
    <col min="11267" max="11267" width="6.42578125" style="167" customWidth="1"/>
    <col min="11268" max="11292" width="5.140625" style="167" customWidth="1"/>
    <col min="11293" max="11520" width="9.140625" style="167"/>
    <col min="11521" max="11521" width="5" style="167" customWidth="1"/>
    <col min="11522" max="11522" width="5.140625" style="167" customWidth="1"/>
    <col min="11523" max="11523" width="6.42578125" style="167" customWidth="1"/>
    <col min="11524" max="11548" width="5.140625" style="167" customWidth="1"/>
    <col min="11549" max="11776" width="9.140625" style="167"/>
    <col min="11777" max="11777" width="5" style="167" customWidth="1"/>
    <col min="11778" max="11778" width="5.140625" style="167" customWidth="1"/>
    <col min="11779" max="11779" width="6.42578125" style="167" customWidth="1"/>
    <col min="11780" max="11804" width="5.140625" style="167" customWidth="1"/>
    <col min="11805" max="12032" width="9.140625" style="167"/>
    <col min="12033" max="12033" width="5" style="167" customWidth="1"/>
    <col min="12034" max="12034" width="5.140625" style="167" customWidth="1"/>
    <col min="12035" max="12035" width="6.42578125" style="167" customWidth="1"/>
    <col min="12036" max="12060" width="5.140625" style="167" customWidth="1"/>
    <col min="12061" max="12288" width="9.140625" style="167"/>
    <col min="12289" max="12289" width="5" style="167" customWidth="1"/>
    <col min="12290" max="12290" width="5.140625" style="167" customWidth="1"/>
    <col min="12291" max="12291" width="6.42578125" style="167" customWidth="1"/>
    <col min="12292" max="12316" width="5.140625" style="167" customWidth="1"/>
    <col min="12317" max="12544" width="9.140625" style="167"/>
    <col min="12545" max="12545" width="5" style="167" customWidth="1"/>
    <col min="12546" max="12546" width="5.140625" style="167" customWidth="1"/>
    <col min="12547" max="12547" width="6.42578125" style="167" customWidth="1"/>
    <col min="12548" max="12572" width="5.140625" style="167" customWidth="1"/>
    <col min="12573" max="12800" width="9.140625" style="167"/>
    <col min="12801" max="12801" width="5" style="167" customWidth="1"/>
    <col min="12802" max="12802" width="5.140625" style="167" customWidth="1"/>
    <col min="12803" max="12803" width="6.42578125" style="167" customWidth="1"/>
    <col min="12804" max="12828" width="5.140625" style="167" customWidth="1"/>
    <col min="12829" max="13056" width="9.140625" style="167"/>
    <col min="13057" max="13057" width="5" style="167" customWidth="1"/>
    <col min="13058" max="13058" width="5.140625" style="167" customWidth="1"/>
    <col min="13059" max="13059" width="6.42578125" style="167" customWidth="1"/>
    <col min="13060" max="13084" width="5.140625" style="167" customWidth="1"/>
    <col min="13085" max="13312" width="9.140625" style="167"/>
    <col min="13313" max="13313" width="5" style="167" customWidth="1"/>
    <col min="13314" max="13314" width="5.140625" style="167" customWidth="1"/>
    <col min="13315" max="13315" width="6.42578125" style="167" customWidth="1"/>
    <col min="13316" max="13340" width="5.140625" style="167" customWidth="1"/>
    <col min="13341" max="13568" width="9.140625" style="167"/>
    <col min="13569" max="13569" width="5" style="167" customWidth="1"/>
    <col min="13570" max="13570" width="5.140625" style="167" customWidth="1"/>
    <col min="13571" max="13571" width="6.42578125" style="167" customWidth="1"/>
    <col min="13572" max="13596" width="5.140625" style="167" customWidth="1"/>
    <col min="13597" max="13824" width="9.140625" style="167"/>
    <col min="13825" max="13825" width="5" style="167" customWidth="1"/>
    <col min="13826" max="13826" width="5.140625" style="167" customWidth="1"/>
    <col min="13827" max="13827" width="6.42578125" style="167" customWidth="1"/>
    <col min="13828" max="13852" width="5.140625" style="167" customWidth="1"/>
    <col min="13853" max="14080" width="9.140625" style="167"/>
    <col min="14081" max="14081" width="5" style="167" customWidth="1"/>
    <col min="14082" max="14082" width="5.140625" style="167" customWidth="1"/>
    <col min="14083" max="14083" width="6.42578125" style="167" customWidth="1"/>
    <col min="14084" max="14108" width="5.140625" style="167" customWidth="1"/>
    <col min="14109" max="14336" width="9.140625" style="167"/>
    <col min="14337" max="14337" width="5" style="167" customWidth="1"/>
    <col min="14338" max="14338" width="5.140625" style="167" customWidth="1"/>
    <col min="14339" max="14339" width="6.42578125" style="167" customWidth="1"/>
    <col min="14340" max="14364" width="5.140625" style="167" customWidth="1"/>
    <col min="14365" max="14592" width="9.140625" style="167"/>
    <col min="14593" max="14593" width="5" style="167" customWidth="1"/>
    <col min="14594" max="14594" width="5.140625" style="167" customWidth="1"/>
    <col min="14595" max="14595" width="6.42578125" style="167" customWidth="1"/>
    <col min="14596" max="14620" width="5.140625" style="167" customWidth="1"/>
    <col min="14621" max="14848" width="9.140625" style="167"/>
    <col min="14849" max="14849" width="5" style="167" customWidth="1"/>
    <col min="14850" max="14850" width="5.140625" style="167" customWidth="1"/>
    <col min="14851" max="14851" width="6.42578125" style="167" customWidth="1"/>
    <col min="14852" max="14876" width="5.140625" style="167" customWidth="1"/>
    <col min="14877" max="15104" width="9.140625" style="167"/>
    <col min="15105" max="15105" width="5" style="167" customWidth="1"/>
    <col min="15106" max="15106" width="5.140625" style="167" customWidth="1"/>
    <col min="15107" max="15107" width="6.42578125" style="167" customWidth="1"/>
    <col min="15108" max="15132" width="5.140625" style="167" customWidth="1"/>
    <col min="15133" max="15360" width="9.140625" style="167"/>
    <col min="15361" max="15361" width="5" style="167" customWidth="1"/>
    <col min="15362" max="15362" width="5.140625" style="167" customWidth="1"/>
    <col min="15363" max="15363" width="6.42578125" style="167" customWidth="1"/>
    <col min="15364" max="15388" width="5.140625" style="167" customWidth="1"/>
    <col min="15389" max="15616" width="9.140625" style="167"/>
    <col min="15617" max="15617" width="5" style="167" customWidth="1"/>
    <col min="15618" max="15618" width="5.140625" style="167" customWidth="1"/>
    <col min="15619" max="15619" width="6.42578125" style="167" customWidth="1"/>
    <col min="15620" max="15644" width="5.140625" style="167" customWidth="1"/>
    <col min="15645" max="15872" width="9.140625" style="167"/>
    <col min="15873" max="15873" width="5" style="167" customWidth="1"/>
    <col min="15874" max="15874" width="5.140625" style="167" customWidth="1"/>
    <col min="15875" max="15875" width="6.42578125" style="167" customWidth="1"/>
    <col min="15876" max="15900" width="5.140625" style="167" customWidth="1"/>
    <col min="15901" max="16128" width="9.140625" style="167"/>
    <col min="16129" max="16129" width="5" style="167" customWidth="1"/>
    <col min="16130" max="16130" width="5.140625" style="167" customWidth="1"/>
    <col min="16131" max="16131" width="6.42578125" style="167" customWidth="1"/>
    <col min="16132" max="16156" width="5.140625" style="167" customWidth="1"/>
    <col min="16157" max="16384" width="9.140625" style="167"/>
  </cols>
  <sheetData>
    <row r="1" spans="2:32" ht="24.75" customHeight="1">
      <c r="B1" s="259" t="s">
        <v>15</v>
      </c>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row>
    <row r="2" spans="2:32" ht="19.5" customHeight="1" thickBot="1">
      <c r="B2" s="168"/>
      <c r="C2" s="168"/>
      <c r="D2" s="168"/>
      <c r="E2" s="168"/>
      <c r="F2" s="165"/>
      <c r="G2" s="165"/>
      <c r="H2" s="165"/>
      <c r="I2" s="165"/>
      <c r="J2" s="165"/>
      <c r="K2" s="165"/>
      <c r="L2" s="165"/>
      <c r="M2" s="165"/>
      <c r="N2" s="165"/>
      <c r="O2" s="165"/>
      <c r="P2" s="165"/>
      <c r="Q2" s="165"/>
      <c r="R2" s="165"/>
      <c r="S2" s="165"/>
      <c r="T2" s="165"/>
      <c r="U2" s="165"/>
      <c r="V2" s="165"/>
      <c r="W2" s="165"/>
      <c r="X2" s="165"/>
      <c r="Y2" s="165"/>
      <c r="Z2" s="165"/>
      <c r="AA2" s="165"/>
      <c r="AB2" s="168"/>
      <c r="AC2" s="260">
        <v>18</v>
      </c>
      <c r="AD2" s="260"/>
      <c r="AE2" s="260"/>
    </row>
    <row r="3" spans="2:32" s="169" customFormat="1" ht="24.75" customHeight="1" thickBot="1">
      <c r="B3" s="168"/>
      <c r="C3" s="168"/>
      <c r="D3" s="168"/>
      <c r="E3" s="168"/>
      <c r="F3" s="165"/>
      <c r="G3" s="165"/>
      <c r="H3" s="165"/>
      <c r="I3" s="261"/>
      <c r="J3" s="261"/>
      <c r="K3" s="173"/>
      <c r="L3" s="173"/>
      <c r="M3" s="173"/>
      <c r="N3" s="173"/>
      <c r="O3" s="173"/>
      <c r="P3" s="173"/>
      <c r="Q3" s="173"/>
      <c r="R3" s="173"/>
      <c r="S3" s="173"/>
      <c r="T3" s="262" t="s">
        <v>16</v>
      </c>
      <c r="U3" s="263"/>
      <c r="V3" s="263"/>
      <c r="W3" s="264"/>
      <c r="X3" s="265" t="e">
        <f>VLOOKUP($AC$2,[0]!LİSTE,5)</f>
        <v>#REF!</v>
      </c>
      <c r="Y3" s="265"/>
      <c r="Z3" s="265"/>
      <c r="AA3" s="265"/>
      <c r="AB3" s="266"/>
    </row>
    <row r="4" spans="2:32" s="169" customFormat="1" ht="24.75" customHeight="1">
      <c r="B4" s="267" t="s">
        <v>17</v>
      </c>
      <c r="C4" s="268"/>
      <c r="D4" s="268"/>
      <c r="E4" s="268"/>
      <c r="F4" s="268"/>
      <c r="G4" s="268"/>
      <c r="H4" s="268"/>
      <c r="I4" s="268"/>
      <c r="J4" s="269"/>
      <c r="K4" s="270" t="e">
        <f>VLOOKUP($AC$2,[0]!LİSTE,2)</f>
        <v>#REF!</v>
      </c>
      <c r="L4" s="271"/>
      <c r="M4" s="271"/>
      <c r="N4" s="271"/>
      <c r="O4" s="271"/>
      <c r="P4" s="271"/>
      <c r="Q4" s="271"/>
      <c r="R4" s="271"/>
      <c r="S4" s="271"/>
      <c r="T4" s="271"/>
      <c r="U4" s="271"/>
      <c r="V4" s="271"/>
      <c r="W4" s="271"/>
      <c r="X4" s="271"/>
      <c r="Y4" s="271"/>
      <c r="Z4" s="271"/>
      <c r="AA4" s="271"/>
      <c r="AB4" s="272"/>
    </row>
    <row r="5" spans="2:32" s="169" customFormat="1" ht="24.75" customHeight="1">
      <c r="B5" s="226" t="s">
        <v>18</v>
      </c>
      <c r="C5" s="227"/>
      <c r="D5" s="227"/>
      <c r="E5" s="227"/>
      <c r="F5" s="227"/>
      <c r="G5" s="227"/>
      <c r="H5" s="227"/>
      <c r="I5" s="227"/>
      <c r="J5" s="228"/>
      <c r="K5" s="241" t="s">
        <v>19</v>
      </c>
      <c r="L5" s="242"/>
      <c r="M5" s="242"/>
      <c r="N5" s="243"/>
      <c r="O5" s="205" t="e">
        <f>VLOOKUP($AC$2,[0]!LİSTE,3)</f>
        <v>#REF!</v>
      </c>
      <c r="P5" s="205"/>
      <c r="Q5" s="205"/>
      <c r="R5" s="205"/>
      <c r="S5" s="205"/>
      <c r="T5" s="241" t="s">
        <v>1</v>
      </c>
      <c r="U5" s="242"/>
      <c r="V5" s="242"/>
      <c r="W5" s="243"/>
      <c r="X5" s="205" t="e">
        <f>VLOOKUP($AC$2,[0]!LİSTE,4)</f>
        <v>#REF!</v>
      </c>
      <c r="Y5" s="205"/>
      <c r="Z5" s="205"/>
      <c r="AA5" s="205"/>
      <c r="AB5" s="206"/>
    </row>
    <row r="6" spans="2:32" s="169" customFormat="1" ht="35.25" customHeight="1">
      <c r="B6" s="226" t="s">
        <v>20</v>
      </c>
      <c r="C6" s="227"/>
      <c r="D6" s="227"/>
      <c r="E6" s="227"/>
      <c r="F6" s="227"/>
      <c r="G6" s="227"/>
      <c r="H6" s="227"/>
      <c r="I6" s="227"/>
      <c r="J6" s="228"/>
      <c r="K6" s="241" t="s">
        <v>21</v>
      </c>
      <c r="L6" s="242"/>
      <c r="M6" s="242"/>
      <c r="N6" s="243"/>
      <c r="O6" s="205" t="e">
        <f>VLOOKUP($AC$2,[0]!LİSTE,6)</f>
        <v>#REF!</v>
      </c>
      <c r="P6" s="205"/>
      <c r="Q6" s="205"/>
      <c r="R6" s="205"/>
      <c r="S6" s="205"/>
      <c r="T6" s="241" t="s">
        <v>22</v>
      </c>
      <c r="U6" s="242"/>
      <c r="V6" s="242"/>
      <c r="W6" s="243"/>
      <c r="X6" s="248" t="e">
        <f>O6</f>
        <v>#REF!</v>
      </c>
      <c r="Y6" s="248"/>
      <c r="Z6" s="248"/>
      <c r="AA6" s="248"/>
      <c r="AB6" s="249"/>
    </row>
    <row r="7" spans="2:32" s="169" customFormat="1" ht="60.75" customHeight="1">
      <c r="B7" s="226" t="s">
        <v>23</v>
      </c>
      <c r="C7" s="227"/>
      <c r="D7" s="227"/>
      <c r="E7" s="227"/>
      <c r="F7" s="227"/>
      <c r="G7" s="227"/>
      <c r="H7" s="227"/>
      <c r="I7" s="227"/>
      <c r="J7" s="228"/>
      <c r="K7" s="241" t="s">
        <v>24</v>
      </c>
      <c r="L7" s="242"/>
      <c r="M7" s="242"/>
      <c r="N7" s="243"/>
      <c r="O7" s="244" t="e">
        <f>VLOOKUP($AC$2,[0]!LİSTE,14)</f>
        <v>#REF!</v>
      </c>
      <c r="P7" s="244"/>
      <c r="Q7" s="244"/>
      <c r="R7" s="244"/>
      <c r="S7" s="244"/>
      <c r="T7" s="241" t="s">
        <v>25</v>
      </c>
      <c r="U7" s="242"/>
      <c r="V7" s="242"/>
      <c r="W7" s="243"/>
      <c r="X7" s="245" t="s">
        <v>323</v>
      </c>
      <c r="Y7" s="246"/>
      <c r="Z7" s="246"/>
      <c r="AA7" s="246"/>
      <c r="AB7" s="247"/>
    </row>
    <row r="8" spans="2:32" s="169" customFormat="1" ht="33" customHeight="1">
      <c r="B8" s="226" t="s">
        <v>26</v>
      </c>
      <c r="C8" s="227"/>
      <c r="D8" s="227"/>
      <c r="E8" s="227"/>
      <c r="F8" s="227"/>
      <c r="G8" s="227"/>
      <c r="H8" s="227"/>
      <c r="I8" s="227"/>
      <c r="J8" s="228"/>
      <c r="K8" s="241" t="s">
        <v>27</v>
      </c>
      <c r="L8" s="242"/>
      <c r="M8" s="242"/>
      <c r="N8" s="243"/>
      <c r="O8" s="205" t="e">
        <f>VLOOKUP($AC$2,[0]!LİSTE,9)</f>
        <v>#REF!</v>
      </c>
      <c r="P8" s="205"/>
      <c r="Q8" s="205"/>
      <c r="R8" s="205"/>
      <c r="S8" s="205"/>
      <c r="T8" s="241" t="s">
        <v>28</v>
      </c>
      <c r="U8" s="242"/>
      <c r="V8" s="242"/>
      <c r="W8" s="243"/>
      <c r="X8" s="205" t="e">
        <f>VLOOKUP($AC$2,[0]!LİSTE,13)</f>
        <v>#REF!</v>
      </c>
      <c r="Y8" s="205"/>
      <c r="Z8" s="205"/>
      <c r="AA8" s="205"/>
      <c r="AB8" s="206"/>
    </row>
    <row r="9" spans="2:32" s="169" customFormat="1" ht="30" customHeight="1">
      <c r="B9" s="229" t="s">
        <v>318</v>
      </c>
      <c r="C9" s="230"/>
      <c r="D9" s="230"/>
      <c r="E9" s="230"/>
      <c r="F9" s="230"/>
      <c r="G9" s="230"/>
      <c r="H9" s="230"/>
      <c r="I9" s="230"/>
      <c r="J9" s="231"/>
      <c r="K9" s="250" t="s">
        <v>322</v>
      </c>
      <c r="L9" s="251"/>
      <c r="M9" s="251"/>
      <c r="N9" s="251"/>
      <c r="O9" s="251"/>
      <c r="P9" s="251"/>
      <c r="Q9" s="251"/>
      <c r="R9" s="251"/>
      <c r="S9" s="252"/>
      <c r="T9" s="253" t="s">
        <v>29</v>
      </c>
      <c r="U9" s="254"/>
      <c r="V9" s="254"/>
      <c r="W9" s="255"/>
      <c r="X9" s="256">
        <f ca="1">TODAY()</f>
        <v>45085</v>
      </c>
      <c r="Y9" s="257"/>
      <c r="Z9" s="257"/>
      <c r="AA9" s="257"/>
      <c r="AB9" s="258"/>
    </row>
    <row r="10" spans="2:32" s="169" customFormat="1" ht="48.75" customHeight="1">
      <c r="B10" s="226" t="s">
        <v>30</v>
      </c>
      <c r="C10" s="227"/>
      <c r="D10" s="227"/>
      <c r="E10" s="227"/>
      <c r="F10" s="227"/>
      <c r="G10" s="227"/>
      <c r="H10" s="227"/>
      <c r="I10" s="227"/>
      <c r="J10" s="228"/>
      <c r="K10" s="212" t="e">
        <f>VLOOKUP($AC$2,[0]!LİSTE,26)</f>
        <v>#REF!</v>
      </c>
      <c r="L10" s="213"/>
      <c r="M10" s="213"/>
      <c r="N10" s="213"/>
      <c r="O10" s="213"/>
      <c r="P10" s="213"/>
      <c r="Q10" s="213"/>
      <c r="R10" s="213"/>
      <c r="S10" s="213"/>
      <c r="T10" s="213"/>
      <c r="U10" s="213"/>
      <c r="V10" s="213"/>
      <c r="W10" s="213"/>
      <c r="X10" s="213"/>
      <c r="Y10" s="213"/>
      <c r="Z10" s="213"/>
      <c r="AA10" s="213"/>
      <c r="AB10" s="225"/>
    </row>
    <row r="11" spans="2:32" s="169" customFormat="1" ht="30" customHeight="1">
      <c r="B11" s="229" t="s">
        <v>31</v>
      </c>
      <c r="C11" s="230"/>
      <c r="D11" s="230"/>
      <c r="E11" s="230"/>
      <c r="F11" s="230"/>
      <c r="G11" s="230"/>
      <c r="H11" s="230"/>
      <c r="I11" s="230"/>
      <c r="J11" s="231"/>
      <c r="K11" s="212" t="s">
        <v>313</v>
      </c>
      <c r="L11" s="213"/>
      <c r="M11" s="213"/>
      <c r="N11" s="213"/>
      <c r="O11" s="213"/>
      <c r="P11" s="213"/>
      <c r="Q11" s="213"/>
      <c r="R11" s="213"/>
      <c r="S11" s="213"/>
      <c r="T11" s="213"/>
      <c r="U11" s="213"/>
      <c r="V11" s="213"/>
      <c r="W11" s="213"/>
      <c r="X11" s="213"/>
      <c r="Y11" s="213"/>
      <c r="Z11" s="213"/>
      <c r="AA11" s="213"/>
      <c r="AB11" s="225"/>
    </row>
    <row r="12" spans="2:32" s="169" customFormat="1" ht="30" customHeight="1">
      <c r="B12" s="226" t="s">
        <v>32</v>
      </c>
      <c r="C12" s="227"/>
      <c r="D12" s="227"/>
      <c r="E12" s="227"/>
      <c r="F12" s="227"/>
      <c r="G12" s="227"/>
      <c r="H12" s="227"/>
      <c r="I12" s="227"/>
      <c r="J12" s="228"/>
      <c r="K12" s="212" t="e">
        <f>VLOOKUP($AC$2,[0]!LİSTE,38)</f>
        <v>#REF!</v>
      </c>
      <c r="L12" s="213"/>
      <c r="M12" s="213"/>
      <c r="N12" s="213"/>
      <c r="O12" s="213"/>
      <c r="P12" s="213"/>
      <c r="Q12" s="213"/>
      <c r="R12" s="213"/>
      <c r="S12" s="213"/>
      <c r="T12" s="213"/>
      <c r="U12" s="213"/>
      <c r="V12" s="213"/>
      <c r="W12" s="213"/>
      <c r="X12" s="213"/>
      <c r="Y12" s="213"/>
      <c r="Z12" s="213"/>
      <c r="AA12" s="213"/>
      <c r="AB12" s="225"/>
    </row>
    <row r="13" spans="2:32" s="169" customFormat="1" ht="30" customHeight="1">
      <c r="B13" s="229" t="s">
        <v>33</v>
      </c>
      <c r="C13" s="230"/>
      <c r="D13" s="230"/>
      <c r="E13" s="230"/>
      <c r="F13" s="230"/>
      <c r="G13" s="230"/>
      <c r="H13" s="230"/>
      <c r="I13" s="230"/>
      <c r="J13" s="231"/>
      <c r="K13" s="238">
        <f ca="1">TODAY()</f>
        <v>45085</v>
      </c>
      <c r="L13" s="239"/>
      <c r="M13" s="239"/>
      <c r="N13" s="239"/>
      <c r="O13" s="239"/>
      <c r="P13" s="239"/>
      <c r="Q13" s="239"/>
      <c r="R13" s="239"/>
      <c r="S13" s="239"/>
      <c r="T13" s="239"/>
      <c r="U13" s="239"/>
      <c r="V13" s="239"/>
      <c r="W13" s="239"/>
      <c r="X13" s="239"/>
      <c r="Y13" s="239"/>
      <c r="Z13" s="239"/>
      <c r="AA13" s="239"/>
      <c r="AB13" s="240"/>
      <c r="AF13" s="171"/>
    </row>
    <row r="14" spans="2:32" s="169" customFormat="1" ht="30" customHeight="1">
      <c r="B14" s="229" t="s">
        <v>34</v>
      </c>
      <c r="C14" s="230"/>
      <c r="D14" s="230"/>
      <c r="E14" s="230"/>
      <c r="F14" s="230"/>
      <c r="G14" s="230"/>
      <c r="H14" s="230"/>
      <c r="I14" s="230"/>
      <c r="J14" s="231"/>
      <c r="K14" s="235">
        <v>44788</v>
      </c>
      <c r="L14" s="236"/>
      <c r="M14" s="236"/>
      <c r="N14" s="236"/>
      <c r="O14" s="236"/>
      <c r="P14" s="236"/>
      <c r="Q14" s="236"/>
      <c r="R14" s="236"/>
      <c r="S14" s="236"/>
      <c r="T14" s="236"/>
      <c r="U14" s="236"/>
      <c r="V14" s="236"/>
      <c r="W14" s="236"/>
      <c r="X14" s="236"/>
      <c r="Y14" s="236"/>
      <c r="Z14" s="236"/>
      <c r="AA14" s="236"/>
      <c r="AB14" s="237"/>
    </row>
    <row r="15" spans="2:32" s="169" customFormat="1" ht="30" customHeight="1">
      <c r="B15" s="229" t="s">
        <v>35</v>
      </c>
      <c r="C15" s="230"/>
      <c r="D15" s="230"/>
      <c r="E15" s="230"/>
      <c r="F15" s="230"/>
      <c r="G15" s="230"/>
      <c r="H15" s="230"/>
      <c r="I15" s="230"/>
      <c r="J15" s="231"/>
      <c r="K15" s="232" t="s">
        <v>36</v>
      </c>
      <c r="L15" s="233"/>
      <c r="M15" s="233"/>
      <c r="N15" s="233"/>
      <c r="O15" s="233"/>
      <c r="P15" s="233"/>
      <c r="Q15" s="233"/>
      <c r="R15" s="233"/>
      <c r="S15" s="233"/>
      <c r="T15" s="233"/>
      <c r="U15" s="233"/>
      <c r="V15" s="233"/>
      <c r="W15" s="233"/>
      <c r="X15" s="233"/>
      <c r="Y15" s="233"/>
      <c r="Z15" s="233"/>
      <c r="AA15" s="233"/>
      <c r="AB15" s="234"/>
    </row>
    <row r="16" spans="2:32" s="169" customFormat="1" ht="30" customHeight="1">
      <c r="B16" s="229" t="s">
        <v>37</v>
      </c>
      <c r="C16" s="230"/>
      <c r="D16" s="230"/>
      <c r="E16" s="230"/>
      <c r="F16" s="230"/>
      <c r="G16" s="230"/>
      <c r="H16" s="230"/>
      <c r="I16" s="230"/>
      <c r="J16" s="231"/>
      <c r="K16" s="232" t="s">
        <v>331</v>
      </c>
      <c r="L16" s="233"/>
      <c r="M16" s="233"/>
      <c r="N16" s="233"/>
      <c r="O16" s="233"/>
      <c r="P16" s="233"/>
      <c r="Q16" s="233"/>
      <c r="R16" s="233"/>
      <c r="S16" s="233"/>
      <c r="T16" s="233"/>
      <c r="U16" s="233"/>
      <c r="V16" s="233"/>
      <c r="W16" s="233"/>
      <c r="X16" s="233"/>
      <c r="Y16" s="233"/>
      <c r="Z16" s="233"/>
      <c r="AA16" s="233"/>
      <c r="AB16" s="234"/>
    </row>
    <row r="17" spans="2:28" s="169" customFormat="1" ht="30" customHeight="1">
      <c r="B17" s="226" t="s">
        <v>38</v>
      </c>
      <c r="C17" s="227"/>
      <c r="D17" s="227"/>
      <c r="E17" s="227"/>
      <c r="F17" s="227"/>
      <c r="G17" s="227"/>
      <c r="H17" s="227"/>
      <c r="I17" s="227"/>
      <c r="J17" s="228"/>
      <c r="K17" s="212" t="s">
        <v>39</v>
      </c>
      <c r="L17" s="213"/>
      <c r="M17" s="213"/>
      <c r="N17" s="213"/>
      <c r="O17" s="213"/>
      <c r="P17" s="213"/>
      <c r="Q17" s="213"/>
      <c r="R17" s="213"/>
      <c r="S17" s="213"/>
      <c r="T17" s="213"/>
      <c r="U17" s="213"/>
      <c r="V17" s="213"/>
      <c r="W17" s="213"/>
      <c r="X17" s="213"/>
      <c r="Y17" s="213"/>
      <c r="Z17" s="213"/>
      <c r="AA17" s="213"/>
      <c r="AB17" s="225"/>
    </row>
    <row r="18" spans="2:28" s="169" customFormat="1" ht="30" customHeight="1">
      <c r="B18" s="229" t="s">
        <v>40</v>
      </c>
      <c r="C18" s="230"/>
      <c r="D18" s="230"/>
      <c r="E18" s="230"/>
      <c r="F18" s="230"/>
      <c r="G18" s="230"/>
      <c r="H18" s="230"/>
      <c r="I18" s="230"/>
      <c r="J18" s="231"/>
      <c r="K18" s="232" t="s">
        <v>324</v>
      </c>
      <c r="L18" s="233"/>
      <c r="M18" s="233"/>
      <c r="N18" s="233"/>
      <c r="O18" s="233"/>
      <c r="P18" s="233"/>
      <c r="Q18" s="233"/>
      <c r="R18" s="233"/>
      <c r="S18" s="233"/>
      <c r="T18" s="233"/>
      <c r="U18" s="233"/>
      <c r="V18" s="233"/>
      <c r="W18" s="233"/>
      <c r="X18" s="233"/>
      <c r="Y18" s="233"/>
      <c r="Z18" s="233"/>
      <c r="AA18" s="233"/>
      <c r="AB18" s="234"/>
    </row>
    <row r="19" spans="2:28" s="169" customFormat="1" ht="30" customHeight="1">
      <c r="B19" s="229" t="s">
        <v>41</v>
      </c>
      <c r="C19" s="230"/>
      <c r="D19" s="230"/>
      <c r="E19" s="230"/>
      <c r="F19" s="230"/>
      <c r="G19" s="230"/>
      <c r="H19" s="230"/>
      <c r="I19" s="230"/>
      <c r="J19" s="231"/>
      <c r="K19" s="232" t="s">
        <v>321</v>
      </c>
      <c r="L19" s="233"/>
      <c r="M19" s="233"/>
      <c r="N19" s="233"/>
      <c r="O19" s="233"/>
      <c r="P19" s="233"/>
      <c r="Q19" s="233"/>
      <c r="R19" s="233"/>
      <c r="S19" s="233"/>
      <c r="T19" s="233"/>
      <c r="U19" s="233"/>
      <c r="V19" s="233"/>
      <c r="W19" s="233"/>
      <c r="X19" s="233"/>
      <c r="Y19" s="233"/>
      <c r="Z19" s="233"/>
      <c r="AA19" s="233"/>
      <c r="AB19" s="234"/>
    </row>
    <row r="20" spans="2:28" s="169" customFormat="1" ht="31.5" customHeight="1">
      <c r="B20" s="222" t="s">
        <v>42</v>
      </c>
      <c r="C20" s="223"/>
      <c r="D20" s="223"/>
      <c r="E20" s="223"/>
      <c r="F20" s="223"/>
      <c r="G20" s="223"/>
      <c r="H20" s="223"/>
      <c r="I20" s="223"/>
      <c r="J20" s="224"/>
      <c r="K20" s="212" t="s">
        <v>313</v>
      </c>
      <c r="L20" s="213"/>
      <c r="M20" s="213"/>
      <c r="N20" s="213"/>
      <c r="O20" s="213"/>
      <c r="P20" s="213"/>
      <c r="Q20" s="213"/>
      <c r="R20" s="213"/>
      <c r="S20" s="213"/>
      <c r="T20" s="213"/>
      <c r="U20" s="213"/>
      <c r="V20" s="213"/>
      <c r="W20" s="213"/>
      <c r="X20" s="213"/>
      <c r="Y20" s="213"/>
      <c r="Z20" s="213"/>
      <c r="AA20" s="213"/>
      <c r="AB20" s="225"/>
    </row>
    <row r="21" spans="2:28" s="169" customFormat="1" ht="30" customHeight="1">
      <c r="B21" s="202" t="s">
        <v>43</v>
      </c>
      <c r="C21" s="203"/>
      <c r="D21" s="203"/>
      <c r="E21" s="203"/>
      <c r="F21" s="203"/>
      <c r="G21" s="203"/>
      <c r="H21" s="203"/>
      <c r="I21" s="203"/>
      <c r="J21" s="203"/>
      <c r="K21" s="212" t="s">
        <v>39</v>
      </c>
      <c r="L21" s="213"/>
      <c r="M21" s="213"/>
      <c r="N21" s="213"/>
      <c r="O21" s="213"/>
      <c r="P21" s="213"/>
      <c r="Q21" s="213"/>
      <c r="R21" s="213"/>
      <c r="S21" s="213"/>
      <c r="T21" s="213"/>
      <c r="U21" s="213"/>
      <c r="V21" s="213"/>
      <c r="W21" s="213"/>
      <c r="X21" s="213"/>
      <c r="Y21" s="213"/>
      <c r="Z21" s="213"/>
      <c r="AA21" s="213"/>
      <c r="AB21" s="225"/>
    </row>
    <row r="22" spans="2:28" s="169" customFormat="1" ht="30" customHeight="1">
      <c r="B22" s="202" t="s">
        <v>44</v>
      </c>
      <c r="C22" s="203"/>
      <c r="D22" s="203"/>
      <c r="E22" s="203"/>
      <c r="F22" s="203"/>
      <c r="G22" s="203"/>
      <c r="H22" s="203"/>
      <c r="I22" s="203"/>
      <c r="J22" s="203"/>
      <c r="K22" s="212" t="e">
        <f>VLOOKUP($AC$2,[0]!LİSTE,21)</f>
        <v>#REF!</v>
      </c>
      <c r="L22" s="213"/>
      <c r="M22" s="213"/>
      <c r="N22" s="213"/>
      <c r="O22" s="213"/>
      <c r="P22" s="213"/>
      <c r="Q22" s="213"/>
      <c r="R22" s="213"/>
      <c r="S22" s="213"/>
      <c r="T22" s="213"/>
      <c r="U22" s="213"/>
      <c r="V22" s="213"/>
      <c r="W22" s="213"/>
      <c r="X22" s="213"/>
      <c r="Y22" s="213"/>
      <c r="Z22" s="213"/>
      <c r="AA22" s="213"/>
      <c r="AB22" s="225"/>
    </row>
    <row r="23" spans="2:28" s="169" customFormat="1" ht="30" customHeight="1">
      <c r="B23" s="202" t="s">
        <v>45</v>
      </c>
      <c r="C23" s="203"/>
      <c r="D23" s="203"/>
      <c r="E23" s="203"/>
      <c r="F23" s="203"/>
      <c r="G23" s="203"/>
      <c r="H23" s="203"/>
      <c r="I23" s="203"/>
      <c r="J23" s="203"/>
      <c r="K23" s="204" t="e">
        <f>VLOOKUP($AC$2,[0]!LİSTE,17)</f>
        <v>#REF!</v>
      </c>
      <c r="L23" s="204"/>
      <c r="M23" s="204"/>
      <c r="N23" s="204"/>
      <c r="O23" s="204"/>
      <c r="P23" s="204"/>
      <c r="Q23" s="204"/>
      <c r="R23" s="204"/>
      <c r="S23" s="204"/>
      <c r="T23" s="204"/>
      <c r="U23" s="204"/>
      <c r="V23" s="204"/>
      <c r="W23" s="204"/>
      <c r="X23" s="204"/>
      <c r="Y23" s="204"/>
      <c r="Z23" s="204"/>
      <c r="AA23" s="204"/>
      <c r="AB23" s="209"/>
    </row>
    <row r="24" spans="2:28" s="169" customFormat="1" ht="30" hidden="1" customHeight="1">
      <c r="B24" s="210"/>
      <c r="C24" s="211"/>
      <c r="D24" s="211"/>
      <c r="E24" s="211"/>
      <c r="F24" s="211"/>
      <c r="G24" s="211"/>
      <c r="H24" s="211"/>
      <c r="I24" s="211"/>
      <c r="J24" s="211"/>
      <c r="K24" s="172" t="e">
        <f>VLOOKUP($AC$2,[0]!LİSTE,151)</f>
        <v>#REF!</v>
      </c>
      <c r="L24" s="205" t="e">
        <f>VLOOKUP($AC$2,[0]!LİSTE,269)</f>
        <v>#REF!</v>
      </c>
      <c r="M24" s="205"/>
      <c r="N24" s="205"/>
      <c r="O24" s="205"/>
      <c r="P24" s="205"/>
      <c r="Q24" s="172" t="e">
        <f>VLOOKUP($AC$2,[0]!LİSTE,273)</f>
        <v>#REF!</v>
      </c>
      <c r="R24" s="176"/>
      <c r="S24" s="176"/>
      <c r="T24" s="176"/>
      <c r="U24" s="176"/>
      <c r="V24" s="176"/>
      <c r="W24" s="176"/>
      <c r="X24" s="176"/>
      <c r="Y24" s="176"/>
      <c r="Z24" s="176"/>
      <c r="AA24" s="176"/>
      <c r="AB24" s="177"/>
    </row>
    <row r="25" spans="2:28" s="169" customFormat="1" ht="30" customHeight="1">
      <c r="B25" s="202" t="s">
        <v>46</v>
      </c>
      <c r="C25" s="203"/>
      <c r="D25" s="203"/>
      <c r="E25" s="203"/>
      <c r="F25" s="203"/>
      <c r="G25" s="203"/>
      <c r="H25" s="203"/>
      <c r="I25" s="203"/>
      <c r="J25" s="203"/>
      <c r="K25" s="212" t="e">
        <f>VLOOKUP($AC$2,[0]!LİSTE,28)</f>
        <v>#REF!</v>
      </c>
      <c r="L25" s="213"/>
      <c r="M25" s="213"/>
      <c r="N25" s="213"/>
      <c r="O25" s="213"/>
      <c r="P25" s="213"/>
      <c r="Q25" s="214"/>
      <c r="R25" s="215" t="s">
        <v>325</v>
      </c>
      <c r="S25" s="216"/>
      <c r="T25" s="217"/>
      <c r="U25" s="218" t="e">
        <f>VLOOKUP($AC$2,[0]!LİSTE,31)</f>
        <v>#REF!</v>
      </c>
      <c r="V25" s="219"/>
      <c r="W25" s="220" t="s">
        <v>326</v>
      </c>
      <c r="X25" s="216"/>
      <c r="Y25" s="216"/>
      <c r="Z25" s="217"/>
      <c r="AA25" s="218" t="e">
        <f>VLOOKUP($AC$2,[0]!LİSTE,32)</f>
        <v>#REF!</v>
      </c>
      <c r="AB25" s="221"/>
    </row>
    <row r="26" spans="2:28" s="169" customFormat="1" ht="30" customHeight="1">
      <c r="B26" s="202" t="s">
        <v>47</v>
      </c>
      <c r="C26" s="203"/>
      <c r="D26" s="203"/>
      <c r="E26" s="203"/>
      <c r="F26" s="203"/>
      <c r="G26" s="203"/>
      <c r="H26" s="203"/>
      <c r="I26" s="203"/>
      <c r="J26" s="203"/>
      <c r="K26" s="204" t="e">
        <f>VLOOKUP($AC$2,[0]!LİSTE,19)</f>
        <v>#REF!</v>
      </c>
      <c r="L26" s="204"/>
      <c r="M26" s="204"/>
      <c r="N26" s="204"/>
      <c r="O26" s="204"/>
      <c r="P26" s="204"/>
      <c r="Q26" s="204"/>
      <c r="R26" s="204"/>
      <c r="S26" s="204"/>
      <c r="T26" s="204"/>
      <c r="U26" s="204"/>
      <c r="V26" s="205" t="s">
        <v>320</v>
      </c>
      <c r="W26" s="205"/>
      <c r="X26" s="205"/>
      <c r="Y26" s="205" t="e">
        <f>VLOOKUP($AC$2,[0]!LİSTE,20)</f>
        <v>#REF!</v>
      </c>
      <c r="Z26" s="205"/>
      <c r="AA26" s="205"/>
      <c r="AB26" s="206"/>
    </row>
    <row r="27" spans="2:28" s="169" customFormat="1" ht="30" customHeight="1">
      <c r="B27" s="202" t="s">
        <v>48</v>
      </c>
      <c r="C27" s="203"/>
      <c r="D27" s="203"/>
      <c r="E27" s="203"/>
      <c r="F27" s="203"/>
      <c r="G27" s="203"/>
      <c r="H27" s="203"/>
      <c r="I27" s="203"/>
      <c r="J27" s="203"/>
      <c r="K27" s="207" t="e">
        <f>VLOOKUP($AC$2,[0]!LİSTE,33)</f>
        <v>#REF!</v>
      </c>
      <c r="L27" s="207"/>
      <c r="M27" s="207"/>
      <c r="N27" s="207"/>
      <c r="O27" s="207"/>
      <c r="P27" s="207"/>
      <c r="Q27" s="207" t="e">
        <f>VLOOKUP($AC$2,[0]!LİSTE,171)</f>
        <v>#REF!</v>
      </c>
      <c r="R27" s="207"/>
      <c r="S27" s="207"/>
      <c r="T27" s="207"/>
      <c r="U27" s="207"/>
      <c r="V27" s="207"/>
      <c r="W27" s="207" t="e">
        <f>VLOOKUP($AC$2,[0]!LİSTE,171)</f>
        <v>#REF!</v>
      </c>
      <c r="X27" s="207"/>
      <c r="Y27" s="207"/>
      <c r="Z27" s="207"/>
      <c r="AA27" s="207"/>
      <c r="AB27" s="208"/>
    </row>
    <row r="28" spans="2:28" s="169" customFormat="1" ht="30" customHeight="1">
      <c r="B28" s="189" t="s">
        <v>49</v>
      </c>
      <c r="C28" s="190"/>
      <c r="D28" s="190"/>
      <c r="E28" s="190"/>
      <c r="F28" s="190"/>
      <c r="G28" s="190"/>
      <c r="H28" s="190"/>
      <c r="I28" s="190"/>
      <c r="J28" s="190"/>
      <c r="K28" s="191"/>
      <c r="L28" s="191"/>
      <c r="M28" s="191"/>
      <c r="N28" s="191"/>
      <c r="O28" s="191"/>
      <c r="P28" s="191"/>
      <c r="Q28" s="191"/>
      <c r="R28" s="191"/>
      <c r="S28" s="191"/>
      <c r="T28" s="191"/>
      <c r="U28" s="191"/>
      <c r="V28" s="191"/>
      <c r="W28" s="191"/>
      <c r="X28" s="191"/>
      <c r="Y28" s="191"/>
      <c r="Z28" s="191"/>
      <c r="AA28" s="191"/>
      <c r="AB28" s="192"/>
    </row>
    <row r="29" spans="2:28" s="169" customFormat="1" ht="30" customHeight="1">
      <c r="B29" s="189" t="s">
        <v>50</v>
      </c>
      <c r="C29" s="190"/>
      <c r="D29" s="190"/>
      <c r="E29" s="190"/>
      <c r="F29" s="190"/>
      <c r="G29" s="190"/>
      <c r="H29" s="190"/>
      <c r="I29" s="190"/>
      <c r="J29" s="190"/>
      <c r="K29" s="191"/>
      <c r="L29" s="191"/>
      <c r="M29" s="191"/>
      <c r="N29" s="191"/>
      <c r="O29" s="191"/>
      <c r="P29" s="191"/>
      <c r="Q29" s="191"/>
      <c r="R29" s="191"/>
      <c r="S29" s="191"/>
      <c r="T29" s="191"/>
      <c r="U29" s="191"/>
      <c r="V29" s="191"/>
      <c r="W29" s="191"/>
      <c r="X29" s="191"/>
      <c r="Y29" s="191"/>
      <c r="Z29" s="191"/>
      <c r="AA29" s="191"/>
      <c r="AB29" s="192"/>
    </row>
    <row r="30" spans="2:28" s="169" customFormat="1" ht="30" customHeight="1">
      <c r="B30" s="189" t="s">
        <v>51</v>
      </c>
      <c r="C30" s="190"/>
      <c r="D30" s="190"/>
      <c r="E30" s="190"/>
      <c r="F30" s="190"/>
      <c r="G30" s="190"/>
      <c r="H30" s="190"/>
      <c r="I30" s="190"/>
      <c r="J30" s="190"/>
      <c r="K30" s="191"/>
      <c r="L30" s="191"/>
      <c r="M30" s="191"/>
      <c r="N30" s="191"/>
      <c r="O30" s="191"/>
      <c r="P30" s="191"/>
      <c r="Q30" s="191"/>
      <c r="R30" s="191"/>
      <c r="S30" s="191"/>
      <c r="T30" s="191"/>
      <c r="U30" s="191"/>
      <c r="V30" s="191"/>
      <c r="W30" s="191"/>
      <c r="X30" s="191"/>
      <c r="Y30" s="191"/>
      <c r="Z30" s="191"/>
      <c r="AA30" s="191"/>
      <c r="AB30" s="192"/>
    </row>
    <row r="31" spans="2:28" s="169" customFormat="1" ht="30" customHeight="1">
      <c r="B31" s="189" t="s">
        <v>319</v>
      </c>
      <c r="C31" s="190"/>
      <c r="D31" s="190"/>
      <c r="E31" s="190"/>
      <c r="F31" s="190"/>
      <c r="G31" s="190"/>
      <c r="H31" s="190"/>
      <c r="I31" s="190"/>
      <c r="J31" s="190"/>
      <c r="K31" s="191"/>
      <c r="L31" s="191"/>
      <c r="M31" s="191"/>
      <c r="N31" s="191"/>
      <c r="O31" s="191"/>
      <c r="P31" s="191"/>
      <c r="Q31" s="191"/>
      <c r="R31" s="191"/>
      <c r="S31" s="191"/>
      <c r="T31" s="191"/>
      <c r="U31" s="191"/>
      <c r="V31" s="191"/>
      <c r="W31" s="191"/>
      <c r="X31" s="191"/>
      <c r="Y31" s="191"/>
      <c r="Z31" s="191"/>
      <c r="AA31" s="191"/>
      <c r="AB31" s="192"/>
    </row>
    <row r="32" spans="2:28" s="169" customFormat="1" ht="24.75" customHeight="1">
      <c r="B32" s="193"/>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5"/>
    </row>
    <row r="33" spans="2:30" s="169" customFormat="1" ht="24.75" customHeight="1">
      <c r="B33" s="196"/>
      <c r="C33" s="197"/>
      <c r="D33" s="197"/>
      <c r="E33" s="198" t="s">
        <v>218</v>
      </c>
      <c r="F33" s="198"/>
      <c r="G33" s="198"/>
      <c r="H33" s="198"/>
      <c r="I33" s="198"/>
      <c r="J33" s="199" t="s">
        <v>52</v>
      </c>
      <c r="K33" s="199"/>
      <c r="L33" s="199"/>
      <c r="M33" s="199"/>
      <c r="N33" s="199"/>
      <c r="O33" s="199"/>
      <c r="P33" s="200" t="s">
        <v>53</v>
      </c>
      <c r="Q33" s="200"/>
      <c r="R33" s="200"/>
      <c r="S33" s="200"/>
      <c r="T33" s="200"/>
      <c r="U33" s="200"/>
      <c r="V33" s="200"/>
      <c r="W33" s="200" t="s">
        <v>54</v>
      </c>
      <c r="X33" s="200"/>
      <c r="Y33" s="200"/>
      <c r="Z33" s="200"/>
      <c r="AA33" s="200"/>
      <c r="AB33" s="201"/>
      <c r="AC33" s="174"/>
    </row>
    <row r="34" spans="2:30" s="169" customFormat="1" ht="29.25" customHeight="1">
      <c r="B34" s="184" t="s">
        <v>55</v>
      </c>
      <c r="C34" s="185"/>
      <c r="D34" s="185"/>
      <c r="E34" s="186" t="s">
        <v>314</v>
      </c>
      <c r="F34" s="186"/>
      <c r="G34" s="186"/>
      <c r="H34" s="186"/>
      <c r="I34" s="186"/>
      <c r="J34" s="187" t="s">
        <v>327</v>
      </c>
      <c r="K34" s="187"/>
      <c r="L34" s="187"/>
      <c r="M34" s="187"/>
      <c r="N34" s="187"/>
      <c r="O34" s="187"/>
      <c r="P34" s="187" t="s">
        <v>328</v>
      </c>
      <c r="Q34" s="187"/>
      <c r="R34" s="187"/>
      <c r="S34" s="187"/>
      <c r="T34" s="187"/>
      <c r="U34" s="187"/>
      <c r="V34" s="187"/>
      <c r="W34" s="187"/>
      <c r="X34" s="187"/>
      <c r="Y34" s="187"/>
      <c r="Z34" s="187"/>
      <c r="AA34" s="187"/>
      <c r="AB34" s="188"/>
      <c r="AC34" s="175"/>
      <c r="AD34" s="170"/>
    </row>
    <row r="35" spans="2:30" s="169" customFormat="1" ht="25.5" customHeight="1">
      <c r="B35" s="184" t="s">
        <v>57</v>
      </c>
      <c r="C35" s="185"/>
      <c r="D35" s="185"/>
      <c r="E35" s="186" t="s">
        <v>329</v>
      </c>
      <c r="F35" s="186"/>
      <c r="G35" s="186"/>
      <c r="H35" s="186"/>
      <c r="I35" s="186"/>
      <c r="J35" s="187" t="s">
        <v>58</v>
      </c>
      <c r="K35" s="187"/>
      <c r="L35" s="187"/>
      <c r="M35" s="187"/>
      <c r="N35" s="187"/>
      <c r="O35" s="187"/>
      <c r="P35" s="187" t="s">
        <v>330</v>
      </c>
      <c r="Q35" s="187"/>
      <c r="R35" s="187"/>
      <c r="S35" s="187"/>
      <c r="T35" s="187"/>
      <c r="U35" s="187"/>
      <c r="V35" s="187"/>
      <c r="W35" s="187"/>
      <c r="X35" s="187"/>
      <c r="Y35" s="187"/>
      <c r="Z35" s="187"/>
      <c r="AA35" s="187"/>
      <c r="AB35" s="188"/>
      <c r="AC35" s="175"/>
      <c r="AD35" s="170"/>
    </row>
    <row r="36" spans="2:30" s="169" customFormat="1" ht="75.75" customHeight="1" thickBot="1">
      <c r="B36" s="180" t="s">
        <v>59</v>
      </c>
      <c r="C36" s="181"/>
      <c r="D36" s="181"/>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3"/>
      <c r="AC36" s="175"/>
    </row>
    <row r="37" spans="2:30" s="169" customFormat="1" ht="12.75" customHeight="1"/>
    <row r="38" spans="2:30" s="169" customFormat="1" ht="12.75" customHeight="1"/>
    <row r="39" spans="2:30" s="169" customFormat="1" ht="12.75" customHeight="1"/>
    <row r="40" spans="2:30" s="169" customFormat="1" ht="12.75" customHeight="1"/>
    <row r="41" spans="2:30" s="169" customFormat="1" ht="12.75" customHeight="1"/>
    <row r="42" spans="2:30" s="169" customFormat="1" ht="12.75" customHeight="1"/>
    <row r="43" spans="2:30" s="169" customFormat="1" ht="12.75" customHeight="1"/>
    <row r="44" spans="2:30" s="169" customFormat="1" ht="12.75" customHeight="1"/>
    <row r="45" spans="2:30" s="169" customFormat="1" ht="12.75" customHeight="1"/>
    <row r="46" spans="2:30" ht="12.75" customHeight="1"/>
    <row r="47" spans="2:30" ht="12.75" customHeight="1"/>
    <row r="48" spans="2:30"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sheetData>
  <mergeCells count="103">
    <mergeCell ref="B1:AB1"/>
    <mergeCell ref="AC2:AE2"/>
    <mergeCell ref="I3:J3"/>
    <mergeCell ref="T3:W3"/>
    <mergeCell ref="X3:AB3"/>
    <mergeCell ref="B4:J4"/>
    <mergeCell ref="K4:AB4"/>
    <mergeCell ref="B5:J5"/>
    <mergeCell ref="K5:N5"/>
    <mergeCell ref="O5:S5"/>
    <mergeCell ref="T5:W5"/>
    <mergeCell ref="X5:AB5"/>
    <mergeCell ref="B6:J6"/>
    <mergeCell ref="K6:N6"/>
    <mergeCell ref="O6:S6"/>
    <mergeCell ref="T6:W6"/>
    <mergeCell ref="X6:AB6"/>
    <mergeCell ref="B9:J9"/>
    <mergeCell ref="K9:S9"/>
    <mergeCell ref="T9:W9"/>
    <mergeCell ref="X9:AB9"/>
    <mergeCell ref="B10:J10"/>
    <mergeCell ref="K10:AB10"/>
    <mergeCell ref="B7:J7"/>
    <mergeCell ref="K7:N7"/>
    <mergeCell ref="O7:S7"/>
    <mergeCell ref="T7:W7"/>
    <mergeCell ref="X7:AB7"/>
    <mergeCell ref="B8:J8"/>
    <mergeCell ref="K8:N8"/>
    <mergeCell ref="O8:S8"/>
    <mergeCell ref="T8:W8"/>
    <mergeCell ref="X8:AB8"/>
    <mergeCell ref="B14:J14"/>
    <mergeCell ref="K14:AB14"/>
    <mergeCell ref="B15:J15"/>
    <mergeCell ref="K15:AB15"/>
    <mergeCell ref="B16:J16"/>
    <mergeCell ref="K16:AB16"/>
    <mergeCell ref="B11:J11"/>
    <mergeCell ref="K11:AB11"/>
    <mergeCell ref="B12:J12"/>
    <mergeCell ref="K12:AB12"/>
    <mergeCell ref="B13:J13"/>
    <mergeCell ref="K13:AB13"/>
    <mergeCell ref="B20:J20"/>
    <mergeCell ref="K20:AB20"/>
    <mergeCell ref="B21:J21"/>
    <mergeCell ref="K21:AB21"/>
    <mergeCell ref="B22:J22"/>
    <mergeCell ref="K22:AB22"/>
    <mergeCell ref="B17:J17"/>
    <mergeCell ref="K17:AB17"/>
    <mergeCell ref="B18:J18"/>
    <mergeCell ref="K18:AB18"/>
    <mergeCell ref="B19:J19"/>
    <mergeCell ref="K19:AB19"/>
    <mergeCell ref="B23:J23"/>
    <mergeCell ref="K23:AB23"/>
    <mergeCell ref="B24:J24"/>
    <mergeCell ref="L24:P24"/>
    <mergeCell ref="B25:J25"/>
    <mergeCell ref="K25:Q25"/>
    <mergeCell ref="R25:T25"/>
    <mergeCell ref="U25:V25"/>
    <mergeCell ref="W25:Z25"/>
    <mergeCell ref="AA25:AB25"/>
    <mergeCell ref="B28:J28"/>
    <mergeCell ref="K28:AB28"/>
    <mergeCell ref="B29:J29"/>
    <mergeCell ref="K29:AB29"/>
    <mergeCell ref="B30:J30"/>
    <mergeCell ref="K30:AB30"/>
    <mergeCell ref="B26:J26"/>
    <mergeCell ref="K26:U26"/>
    <mergeCell ref="V26:X26"/>
    <mergeCell ref="Y26:AB26"/>
    <mergeCell ref="B27:J27"/>
    <mergeCell ref="K27:AB27"/>
    <mergeCell ref="B31:J31"/>
    <mergeCell ref="K31:AB31"/>
    <mergeCell ref="B32:D32"/>
    <mergeCell ref="E32:AB32"/>
    <mergeCell ref="B33:D33"/>
    <mergeCell ref="E33:I33"/>
    <mergeCell ref="J33:O33"/>
    <mergeCell ref="P33:V33"/>
    <mergeCell ref="W33:AB33"/>
    <mergeCell ref="B36:D36"/>
    <mergeCell ref="E36:I36"/>
    <mergeCell ref="J36:O36"/>
    <mergeCell ref="P36:V36"/>
    <mergeCell ref="W36:AB36"/>
    <mergeCell ref="B34:D34"/>
    <mergeCell ref="E34:I34"/>
    <mergeCell ref="J34:O34"/>
    <mergeCell ref="P34:V34"/>
    <mergeCell ref="W34:AB34"/>
    <mergeCell ref="B35:D35"/>
    <mergeCell ref="E35:I35"/>
    <mergeCell ref="J35:O35"/>
    <mergeCell ref="P35:V35"/>
    <mergeCell ref="W35:AB35"/>
  </mergeCells>
  <pageMargins left="0.31496062992125984" right="7.874015748031496E-2" top="0.35433070866141736" bottom="0.15748031496062992" header="0.31496062992125984" footer="0.31496062992125984"/>
  <pageSetup paperSize="9" scale="75" orientation="portrait" r:id="rId1"/>
  <drawing r:id="rId2"/>
  <legacyDrawing r:id="rId3"/>
</worksheet>
</file>

<file path=xl/worksheets/sheet2.xml><?xml version="1.0" encoding="utf-8"?>
<worksheet xmlns="http://schemas.openxmlformats.org/spreadsheetml/2006/main" xmlns:r="http://schemas.openxmlformats.org/officeDocument/2006/relationships">
  <sheetPr codeName="Sayfa3">
    <tabColor rgb="FF92D050"/>
  </sheetPr>
  <dimension ref="B1:AF117"/>
  <sheetViews>
    <sheetView tabSelected="1" zoomScaleNormal="100" workbookViewId="0">
      <selection activeCell="K12" sqref="K12:AB12"/>
    </sheetView>
  </sheetViews>
  <sheetFormatPr defaultRowHeight="11.25"/>
  <cols>
    <col min="1" max="1" width="5" style="167" customWidth="1"/>
    <col min="2" max="7" width="4.7109375" style="167" customWidth="1"/>
    <col min="8" max="8" width="3.42578125" style="167" customWidth="1"/>
    <col min="9" max="9" width="4.7109375" style="167" customWidth="1"/>
    <col min="10" max="10" width="2.85546875" style="167" customWidth="1"/>
    <col min="11" max="11" width="6.7109375" style="167" customWidth="1"/>
    <col min="12" max="12" width="4.42578125" style="167" customWidth="1"/>
    <col min="13" max="15" width="4.7109375" style="167" customWidth="1"/>
    <col min="16" max="16" width="6.28515625" style="167" customWidth="1"/>
    <col min="17" max="27" width="4.7109375" style="167" customWidth="1"/>
    <col min="28" max="28" width="7.140625" style="167" customWidth="1"/>
    <col min="29" max="256" width="9.140625" style="167"/>
    <col min="257" max="257" width="5" style="167" customWidth="1"/>
    <col min="258" max="258" width="5.140625" style="167" customWidth="1"/>
    <col min="259" max="259" width="6.42578125" style="167" customWidth="1"/>
    <col min="260" max="284" width="5.140625" style="167" customWidth="1"/>
    <col min="285" max="512" width="9.140625" style="167"/>
    <col min="513" max="513" width="5" style="167" customWidth="1"/>
    <col min="514" max="514" width="5.140625" style="167" customWidth="1"/>
    <col min="515" max="515" width="6.42578125" style="167" customWidth="1"/>
    <col min="516" max="540" width="5.140625" style="167" customWidth="1"/>
    <col min="541" max="768" width="9.140625" style="167"/>
    <col min="769" max="769" width="5" style="167" customWidth="1"/>
    <col min="770" max="770" width="5.140625" style="167" customWidth="1"/>
    <col min="771" max="771" width="6.42578125" style="167" customWidth="1"/>
    <col min="772" max="796" width="5.140625" style="167" customWidth="1"/>
    <col min="797" max="1024" width="9.140625" style="167"/>
    <col min="1025" max="1025" width="5" style="167" customWidth="1"/>
    <col min="1026" max="1026" width="5.140625" style="167" customWidth="1"/>
    <col min="1027" max="1027" width="6.42578125" style="167" customWidth="1"/>
    <col min="1028" max="1052" width="5.140625" style="167" customWidth="1"/>
    <col min="1053" max="1280" width="9.140625" style="167"/>
    <col min="1281" max="1281" width="5" style="167" customWidth="1"/>
    <col min="1282" max="1282" width="5.140625" style="167" customWidth="1"/>
    <col min="1283" max="1283" width="6.42578125" style="167" customWidth="1"/>
    <col min="1284" max="1308" width="5.140625" style="167" customWidth="1"/>
    <col min="1309" max="1536" width="9.140625" style="167"/>
    <col min="1537" max="1537" width="5" style="167" customWidth="1"/>
    <col min="1538" max="1538" width="5.140625" style="167" customWidth="1"/>
    <col min="1539" max="1539" width="6.42578125" style="167" customWidth="1"/>
    <col min="1540" max="1564" width="5.140625" style="167" customWidth="1"/>
    <col min="1565" max="1792" width="9.140625" style="167"/>
    <col min="1793" max="1793" width="5" style="167" customWidth="1"/>
    <col min="1794" max="1794" width="5.140625" style="167" customWidth="1"/>
    <col min="1795" max="1795" width="6.42578125" style="167" customWidth="1"/>
    <col min="1796" max="1820" width="5.140625" style="167" customWidth="1"/>
    <col min="1821" max="2048" width="9.140625" style="167"/>
    <col min="2049" max="2049" width="5" style="167" customWidth="1"/>
    <col min="2050" max="2050" width="5.140625" style="167" customWidth="1"/>
    <col min="2051" max="2051" width="6.42578125" style="167" customWidth="1"/>
    <col min="2052" max="2076" width="5.140625" style="167" customWidth="1"/>
    <col min="2077" max="2304" width="9.140625" style="167"/>
    <col min="2305" max="2305" width="5" style="167" customWidth="1"/>
    <col min="2306" max="2306" width="5.140625" style="167" customWidth="1"/>
    <col min="2307" max="2307" width="6.42578125" style="167" customWidth="1"/>
    <col min="2308" max="2332" width="5.140625" style="167" customWidth="1"/>
    <col min="2333" max="2560" width="9.140625" style="167"/>
    <col min="2561" max="2561" width="5" style="167" customWidth="1"/>
    <col min="2562" max="2562" width="5.140625" style="167" customWidth="1"/>
    <col min="2563" max="2563" width="6.42578125" style="167" customWidth="1"/>
    <col min="2564" max="2588" width="5.140625" style="167" customWidth="1"/>
    <col min="2589" max="2816" width="9.140625" style="167"/>
    <col min="2817" max="2817" width="5" style="167" customWidth="1"/>
    <col min="2818" max="2818" width="5.140625" style="167" customWidth="1"/>
    <col min="2819" max="2819" width="6.42578125" style="167" customWidth="1"/>
    <col min="2820" max="2844" width="5.140625" style="167" customWidth="1"/>
    <col min="2845" max="3072" width="9.140625" style="167"/>
    <col min="3073" max="3073" width="5" style="167" customWidth="1"/>
    <col min="3074" max="3074" width="5.140625" style="167" customWidth="1"/>
    <col min="3075" max="3075" width="6.42578125" style="167" customWidth="1"/>
    <col min="3076" max="3100" width="5.140625" style="167" customWidth="1"/>
    <col min="3101" max="3328" width="9.140625" style="167"/>
    <col min="3329" max="3329" width="5" style="167" customWidth="1"/>
    <col min="3330" max="3330" width="5.140625" style="167" customWidth="1"/>
    <col min="3331" max="3331" width="6.42578125" style="167" customWidth="1"/>
    <col min="3332" max="3356" width="5.140625" style="167" customWidth="1"/>
    <col min="3357" max="3584" width="9.140625" style="167"/>
    <col min="3585" max="3585" width="5" style="167" customWidth="1"/>
    <col min="3586" max="3586" width="5.140625" style="167" customWidth="1"/>
    <col min="3587" max="3587" width="6.42578125" style="167" customWidth="1"/>
    <col min="3588" max="3612" width="5.140625" style="167" customWidth="1"/>
    <col min="3613" max="3840" width="9.140625" style="167"/>
    <col min="3841" max="3841" width="5" style="167" customWidth="1"/>
    <col min="3842" max="3842" width="5.140625" style="167" customWidth="1"/>
    <col min="3843" max="3843" width="6.42578125" style="167" customWidth="1"/>
    <col min="3844" max="3868" width="5.140625" style="167" customWidth="1"/>
    <col min="3869" max="4096" width="9.140625" style="167"/>
    <col min="4097" max="4097" width="5" style="167" customWidth="1"/>
    <col min="4098" max="4098" width="5.140625" style="167" customWidth="1"/>
    <col min="4099" max="4099" width="6.42578125" style="167" customWidth="1"/>
    <col min="4100" max="4124" width="5.140625" style="167" customWidth="1"/>
    <col min="4125" max="4352" width="9.140625" style="167"/>
    <col min="4353" max="4353" width="5" style="167" customWidth="1"/>
    <col min="4354" max="4354" width="5.140625" style="167" customWidth="1"/>
    <col min="4355" max="4355" width="6.42578125" style="167" customWidth="1"/>
    <col min="4356" max="4380" width="5.140625" style="167" customWidth="1"/>
    <col min="4381" max="4608" width="9.140625" style="167"/>
    <col min="4609" max="4609" width="5" style="167" customWidth="1"/>
    <col min="4610" max="4610" width="5.140625" style="167" customWidth="1"/>
    <col min="4611" max="4611" width="6.42578125" style="167" customWidth="1"/>
    <col min="4612" max="4636" width="5.140625" style="167" customWidth="1"/>
    <col min="4637" max="4864" width="9.140625" style="167"/>
    <col min="4865" max="4865" width="5" style="167" customWidth="1"/>
    <col min="4866" max="4866" width="5.140625" style="167" customWidth="1"/>
    <col min="4867" max="4867" width="6.42578125" style="167" customWidth="1"/>
    <col min="4868" max="4892" width="5.140625" style="167" customWidth="1"/>
    <col min="4893" max="5120" width="9.140625" style="167"/>
    <col min="5121" max="5121" width="5" style="167" customWidth="1"/>
    <col min="5122" max="5122" width="5.140625" style="167" customWidth="1"/>
    <col min="5123" max="5123" width="6.42578125" style="167" customWidth="1"/>
    <col min="5124" max="5148" width="5.140625" style="167" customWidth="1"/>
    <col min="5149" max="5376" width="9.140625" style="167"/>
    <col min="5377" max="5377" width="5" style="167" customWidth="1"/>
    <col min="5378" max="5378" width="5.140625" style="167" customWidth="1"/>
    <col min="5379" max="5379" width="6.42578125" style="167" customWidth="1"/>
    <col min="5380" max="5404" width="5.140625" style="167" customWidth="1"/>
    <col min="5405" max="5632" width="9.140625" style="167"/>
    <col min="5633" max="5633" width="5" style="167" customWidth="1"/>
    <col min="5634" max="5634" width="5.140625" style="167" customWidth="1"/>
    <col min="5635" max="5635" width="6.42578125" style="167" customWidth="1"/>
    <col min="5636" max="5660" width="5.140625" style="167" customWidth="1"/>
    <col min="5661" max="5888" width="9.140625" style="167"/>
    <col min="5889" max="5889" width="5" style="167" customWidth="1"/>
    <col min="5890" max="5890" width="5.140625" style="167" customWidth="1"/>
    <col min="5891" max="5891" width="6.42578125" style="167" customWidth="1"/>
    <col min="5892" max="5916" width="5.140625" style="167" customWidth="1"/>
    <col min="5917" max="6144" width="9.140625" style="167"/>
    <col min="6145" max="6145" width="5" style="167" customWidth="1"/>
    <col min="6146" max="6146" width="5.140625" style="167" customWidth="1"/>
    <col min="6147" max="6147" width="6.42578125" style="167" customWidth="1"/>
    <col min="6148" max="6172" width="5.140625" style="167" customWidth="1"/>
    <col min="6173" max="6400" width="9.140625" style="167"/>
    <col min="6401" max="6401" width="5" style="167" customWidth="1"/>
    <col min="6402" max="6402" width="5.140625" style="167" customWidth="1"/>
    <col min="6403" max="6403" width="6.42578125" style="167" customWidth="1"/>
    <col min="6404" max="6428" width="5.140625" style="167" customWidth="1"/>
    <col min="6429" max="6656" width="9.140625" style="167"/>
    <col min="6657" max="6657" width="5" style="167" customWidth="1"/>
    <col min="6658" max="6658" width="5.140625" style="167" customWidth="1"/>
    <col min="6659" max="6659" width="6.42578125" style="167" customWidth="1"/>
    <col min="6660" max="6684" width="5.140625" style="167" customWidth="1"/>
    <col min="6685" max="6912" width="9.140625" style="167"/>
    <col min="6913" max="6913" width="5" style="167" customWidth="1"/>
    <col min="6914" max="6914" width="5.140625" style="167" customWidth="1"/>
    <col min="6915" max="6915" width="6.42578125" style="167" customWidth="1"/>
    <col min="6916" max="6940" width="5.140625" style="167" customWidth="1"/>
    <col min="6941" max="7168" width="9.140625" style="167"/>
    <col min="7169" max="7169" width="5" style="167" customWidth="1"/>
    <col min="7170" max="7170" width="5.140625" style="167" customWidth="1"/>
    <col min="7171" max="7171" width="6.42578125" style="167" customWidth="1"/>
    <col min="7172" max="7196" width="5.140625" style="167" customWidth="1"/>
    <col min="7197" max="7424" width="9.140625" style="167"/>
    <col min="7425" max="7425" width="5" style="167" customWidth="1"/>
    <col min="7426" max="7426" width="5.140625" style="167" customWidth="1"/>
    <col min="7427" max="7427" width="6.42578125" style="167" customWidth="1"/>
    <col min="7428" max="7452" width="5.140625" style="167" customWidth="1"/>
    <col min="7453" max="7680" width="9.140625" style="167"/>
    <col min="7681" max="7681" width="5" style="167" customWidth="1"/>
    <col min="7682" max="7682" width="5.140625" style="167" customWidth="1"/>
    <col min="7683" max="7683" width="6.42578125" style="167" customWidth="1"/>
    <col min="7684" max="7708" width="5.140625" style="167" customWidth="1"/>
    <col min="7709" max="7936" width="9.140625" style="167"/>
    <col min="7937" max="7937" width="5" style="167" customWidth="1"/>
    <col min="7938" max="7938" width="5.140625" style="167" customWidth="1"/>
    <col min="7939" max="7939" width="6.42578125" style="167" customWidth="1"/>
    <col min="7940" max="7964" width="5.140625" style="167" customWidth="1"/>
    <col min="7965" max="8192" width="9.140625" style="167"/>
    <col min="8193" max="8193" width="5" style="167" customWidth="1"/>
    <col min="8194" max="8194" width="5.140625" style="167" customWidth="1"/>
    <col min="8195" max="8195" width="6.42578125" style="167" customWidth="1"/>
    <col min="8196" max="8220" width="5.140625" style="167" customWidth="1"/>
    <col min="8221" max="8448" width="9.140625" style="167"/>
    <col min="8449" max="8449" width="5" style="167" customWidth="1"/>
    <col min="8450" max="8450" width="5.140625" style="167" customWidth="1"/>
    <col min="8451" max="8451" width="6.42578125" style="167" customWidth="1"/>
    <col min="8452" max="8476" width="5.140625" style="167" customWidth="1"/>
    <col min="8477" max="8704" width="9.140625" style="167"/>
    <col min="8705" max="8705" width="5" style="167" customWidth="1"/>
    <col min="8706" max="8706" width="5.140625" style="167" customWidth="1"/>
    <col min="8707" max="8707" width="6.42578125" style="167" customWidth="1"/>
    <col min="8708" max="8732" width="5.140625" style="167" customWidth="1"/>
    <col min="8733" max="8960" width="9.140625" style="167"/>
    <col min="8961" max="8961" width="5" style="167" customWidth="1"/>
    <col min="8962" max="8962" width="5.140625" style="167" customWidth="1"/>
    <col min="8963" max="8963" width="6.42578125" style="167" customWidth="1"/>
    <col min="8964" max="8988" width="5.140625" style="167" customWidth="1"/>
    <col min="8989" max="9216" width="9.140625" style="167"/>
    <col min="9217" max="9217" width="5" style="167" customWidth="1"/>
    <col min="9218" max="9218" width="5.140625" style="167" customWidth="1"/>
    <col min="9219" max="9219" width="6.42578125" style="167" customWidth="1"/>
    <col min="9220" max="9244" width="5.140625" style="167" customWidth="1"/>
    <col min="9245" max="9472" width="9.140625" style="167"/>
    <col min="9473" max="9473" width="5" style="167" customWidth="1"/>
    <col min="9474" max="9474" width="5.140625" style="167" customWidth="1"/>
    <col min="9475" max="9475" width="6.42578125" style="167" customWidth="1"/>
    <col min="9476" max="9500" width="5.140625" style="167" customWidth="1"/>
    <col min="9501" max="9728" width="9.140625" style="167"/>
    <col min="9729" max="9729" width="5" style="167" customWidth="1"/>
    <col min="9730" max="9730" width="5.140625" style="167" customWidth="1"/>
    <col min="9731" max="9731" width="6.42578125" style="167" customWidth="1"/>
    <col min="9732" max="9756" width="5.140625" style="167" customWidth="1"/>
    <col min="9757" max="9984" width="9.140625" style="167"/>
    <col min="9985" max="9985" width="5" style="167" customWidth="1"/>
    <col min="9986" max="9986" width="5.140625" style="167" customWidth="1"/>
    <col min="9987" max="9987" width="6.42578125" style="167" customWidth="1"/>
    <col min="9988" max="10012" width="5.140625" style="167" customWidth="1"/>
    <col min="10013" max="10240" width="9.140625" style="167"/>
    <col min="10241" max="10241" width="5" style="167" customWidth="1"/>
    <col min="10242" max="10242" width="5.140625" style="167" customWidth="1"/>
    <col min="10243" max="10243" width="6.42578125" style="167" customWidth="1"/>
    <col min="10244" max="10268" width="5.140625" style="167" customWidth="1"/>
    <col min="10269" max="10496" width="9.140625" style="167"/>
    <col min="10497" max="10497" width="5" style="167" customWidth="1"/>
    <col min="10498" max="10498" width="5.140625" style="167" customWidth="1"/>
    <col min="10499" max="10499" width="6.42578125" style="167" customWidth="1"/>
    <col min="10500" max="10524" width="5.140625" style="167" customWidth="1"/>
    <col min="10525" max="10752" width="9.140625" style="167"/>
    <col min="10753" max="10753" width="5" style="167" customWidth="1"/>
    <col min="10754" max="10754" width="5.140625" style="167" customWidth="1"/>
    <col min="10755" max="10755" width="6.42578125" style="167" customWidth="1"/>
    <col min="10756" max="10780" width="5.140625" style="167" customWidth="1"/>
    <col min="10781" max="11008" width="9.140625" style="167"/>
    <col min="11009" max="11009" width="5" style="167" customWidth="1"/>
    <col min="11010" max="11010" width="5.140625" style="167" customWidth="1"/>
    <col min="11011" max="11011" width="6.42578125" style="167" customWidth="1"/>
    <col min="11012" max="11036" width="5.140625" style="167" customWidth="1"/>
    <col min="11037" max="11264" width="9.140625" style="167"/>
    <col min="11265" max="11265" width="5" style="167" customWidth="1"/>
    <col min="11266" max="11266" width="5.140625" style="167" customWidth="1"/>
    <col min="11267" max="11267" width="6.42578125" style="167" customWidth="1"/>
    <col min="11268" max="11292" width="5.140625" style="167" customWidth="1"/>
    <col min="11293" max="11520" width="9.140625" style="167"/>
    <col min="11521" max="11521" width="5" style="167" customWidth="1"/>
    <col min="11522" max="11522" width="5.140625" style="167" customWidth="1"/>
    <col min="11523" max="11523" width="6.42578125" style="167" customWidth="1"/>
    <col min="11524" max="11548" width="5.140625" style="167" customWidth="1"/>
    <col min="11549" max="11776" width="9.140625" style="167"/>
    <col min="11777" max="11777" width="5" style="167" customWidth="1"/>
    <col min="11778" max="11778" width="5.140625" style="167" customWidth="1"/>
    <col min="11779" max="11779" width="6.42578125" style="167" customWidth="1"/>
    <col min="11780" max="11804" width="5.140625" style="167" customWidth="1"/>
    <col min="11805" max="12032" width="9.140625" style="167"/>
    <col min="12033" max="12033" width="5" style="167" customWidth="1"/>
    <col min="12034" max="12034" width="5.140625" style="167" customWidth="1"/>
    <col min="12035" max="12035" width="6.42578125" style="167" customWidth="1"/>
    <col min="12036" max="12060" width="5.140625" style="167" customWidth="1"/>
    <col min="12061" max="12288" width="9.140625" style="167"/>
    <col min="12289" max="12289" width="5" style="167" customWidth="1"/>
    <col min="12290" max="12290" width="5.140625" style="167" customWidth="1"/>
    <col min="12291" max="12291" width="6.42578125" style="167" customWidth="1"/>
    <col min="12292" max="12316" width="5.140625" style="167" customWidth="1"/>
    <col min="12317" max="12544" width="9.140625" style="167"/>
    <col min="12545" max="12545" width="5" style="167" customWidth="1"/>
    <col min="12546" max="12546" width="5.140625" style="167" customWidth="1"/>
    <col min="12547" max="12547" width="6.42578125" style="167" customWidth="1"/>
    <col min="12548" max="12572" width="5.140625" style="167" customWidth="1"/>
    <col min="12573" max="12800" width="9.140625" style="167"/>
    <col min="12801" max="12801" width="5" style="167" customWidth="1"/>
    <col min="12802" max="12802" width="5.140625" style="167" customWidth="1"/>
    <col min="12803" max="12803" width="6.42578125" style="167" customWidth="1"/>
    <col min="12804" max="12828" width="5.140625" style="167" customWidth="1"/>
    <col min="12829" max="13056" width="9.140625" style="167"/>
    <col min="13057" max="13057" width="5" style="167" customWidth="1"/>
    <col min="13058" max="13058" width="5.140625" style="167" customWidth="1"/>
    <col min="13059" max="13059" width="6.42578125" style="167" customWidth="1"/>
    <col min="13060" max="13084" width="5.140625" style="167" customWidth="1"/>
    <col min="13085" max="13312" width="9.140625" style="167"/>
    <col min="13313" max="13313" width="5" style="167" customWidth="1"/>
    <col min="13314" max="13314" width="5.140625" style="167" customWidth="1"/>
    <col min="13315" max="13315" width="6.42578125" style="167" customWidth="1"/>
    <col min="13316" max="13340" width="5.140625" style="167" customWidth="1"/>
    <col min="13341" max="13568" width="9.140625" style="167"/>
    <col min="13569" max="13569" width="5" style="167" customWidth="1"/>
    <col min="13570" max="13570" width="5.140625" style="167" customWidth="1"/>
    <col min="13571" max="13571" width="6.42578125" style="167" customWidth="1"/>
    <col min="13572" max="13596" width="5.140625" style="167" customWidth="1"/>
    <col min="13597" max="13824" width="9.140625" style="167"/>
    <col min="13825" max="13825" width="5" style="167" customWidth="1"/>
    <col min="13826" max="13826" width="5.140625" style="167" customWidth="1"/>
    <col min="13827" max="13827" width="6.42578125" style="167" customWidth="1"/>
    <col min="13828" max="13852" width="5.140625" style="167" customWidth="1"/>
    <col min="13853" max="14080" width="9.140625" style="167"/>
    <col min="14081" max="14081" width="5" style="167" customWidth="1"/>
    <col min="14082" max="14082" width="5.140625" style="167" customWidth="1"/>
    <col min="14083" max="14083" width="6.42578125" style="167" customWidth="1"/>
    <col min="14084" max="14108" width="5.140625" style="167" customWidth="1"/>
    <col min="14109" max="14336" width="9.140625" style="167"/>
    <col min="14337" max="14337" width="5" style="167" customWidth="1"/>
    <col min="14338" max="14338" width="5.140625" style="167" customWidth="1"/>
    <col min="14339" max="14339" width="6.42578125" style="167" customWidth="1"/>
    <col min="14340" max="14364" width="5.140625" style="167" customWidth="1"/>
    <col min="14365" max="14592" width="9.140625" style="167"/>
    <col min="14593" max="14593" width="5" style="167" customWidth="1"/>
    <col min="14594" max="14594" width="5.140625" style="167" customWidth="1"/>
    <col min="14595" max="14595" width="6.42578125" style="167" customWidth="1"/>
    <col min="14596" max="14620" width="5.140625" style="167" customWidth="1"/>
    <col min="14621" max="14848" width="9.140625" style="167"/>
    <col min="14849" max="14849" width="5" style="167" customWidth="1"/>
    <col min="14850" max="14850" width="5.140625" style="167" customWidth="1"/>
    <col min="14851" max="14851" width="6.42578125" style="167" customWidth="1"/>
    <col min="14852" max="14876" width="5.140625" style="167" customWidth="1"/>
    <col min="14877" max="15104" width="9.140625" style="167"/>
    <col min="15105" max="15105" width="5" style="167" customWidth="1"/>
    <col min="15106" max="15106" width="5.140625" style="167" customWidth="1"/>
    <col min="15107" max="15107" width="6.42578125" style="167" customWidth="1"/>
    <col min="15108" max="15132" width="5.140625" style="167" customWidth="1"/>
    <col min="15133" max="15360" width="9.140625" style="167"/>
    <col min="15361" max="15361" width="5" style="167" customWidth="1"/>
    <col min="15362" max="15362" width="5.140625" style="167" customWidth="1"/>
    <col min="15363" max="15363" width="6.42578125" style="167" customWidth="1"/>
    <col min="15364" max="15388" width="5.140625" style="167" customWidth="1"/>
    <col min="15389" max="15616" width="9.140625" style="167"/>
    <col min="15617" max="15617" width="5" style="167" customWidth="1"/>
    <col min="15618" max="15618" width="5.140625" style="167" customWidth="1"/>
    <col min="15619" max="15619" width="6.42578125" style="167" customWidth="1"/>
    <col min="15620" max="15644" width="5.140625" style="167" customWidth="1"/>
    <col min="15645" max="15872" width="9.140625" style="167"/>
    <col min="15873" max="15873" width="5" style="167" customWidth="1"/>
    <col min="15874" max="15874" width="5.140625" style="167" customWidth="1"/>
    <col min="15875" max="15875" width="6.42578125" style="167" customWidth="1"/>
    <col min="15876" max="15900" width="5.140625" style="167" customWidth="1"/>
    <col min="15901" max="16128" width="9.140625" style="167"/>
    <col min="16129" max="16129" width="5" style="167" customWidth="1"/>
    <col min="16130" max="16130" width="5.140625" style="167" customWidth="1"/>
    <col min="16131" max="16131" width="6.42578125" style="167" customWidth="1"/>
    <col min="16132" max="16156" width="5.140625" style="167" customWidth="1"/>
    <col min="16157" max="16384" width="9.140625" style="167"/>
  </cols>
  <sheetData>
    <row r="1" spans="2:32" ht="24.75" customHeight="1">
      <c r="B1" s="274" t="s">
        <v>333</v>
      </c>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row>
    <row r="2" spans="2:32" ht="19.5" customHeight="1" thickBot="1">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60"/>
      <c r="AD2" s="260"/>
      <c r="AE2" s="260"/>
    </row>
    <row r="3" spans="2:32" s="169" customFormat="1" ht="24.75" customHeight="1" thickBot="1">
      <c r="B3" s="168"/>
      <c r="C3" s="168"/>
      <c r="D3" s="168"/>
      <c r="E3" s="168"/>
      <c r="F3" s="165"/>
      <c r="G3" s="165"/>
      <c r="H3" s="165"/>
      <c r="I3" s="261"/>
      <c r="J3" s="261"/>
      <c r="K3" s="173"/>
      <c r="L3" s="173"/>
      <c r="M3" s="173"/>
      <c r="N3" s="173"/>
      <c r="O3" s="173"/>
      <c r="P3" s="173"/>
      <c r="Q3" s="173"/>
      <c r="R3" s="173"/>
      <c r="S3" s="173"/>
      <c r="T3" s="262" t="s">
        <v>16</v>
      </c>
      <c r="U3" s="263"/>
      <c r="V3" s="263"/>
      <c r="W3" s="264"/>
      <c r="X3" s="265"/>
      <c r="Y3" s="265"/>
      <c r="Z3" s="265"/>
      <c r="AA3" s="265"/>
      <c r="AB3" s="266"/>
    </row>
    <row r="4" spans="2:32" s="169" customFormat="1" ht="24.75" customHeight="1">
      <c r="B4" s="267" t="s">
        <v>17</v>
      </c>
      <c r="C4" s="268"/>
      <c r="D4" s="268"/>
      <c r="E4" s="268"/>
      <c r="F4" s="268"/>
      <c r="G4" s="268"/>
      <c r="H4" s="268"/>
      <c r="I4" s="268"/>
      <c r="J4" s="269"/>
      <c r="K4" s="270"/>
      <c r="L4" s="271"/>
      <c r="M4" s="271"/>
      <c r="N4" s="271"/>
      <c r="O4" s="271"/>
      <c r="P4" s="271"/>
      <c r="Q4" s="271"/>
      <c r="R4" s="271"/>
      <c r="S4" s="271"/>
      <c r="T4" s="271"/>
      <c r="U4" s="271"/>
      <c r="V4" s="271"/>
      <c r="W4" s="271"/>
      <c r="X4" s="271"/>
      <c r="Y4" s="271"/>
      <c r="Z4" s="271"/>
      <c r="AA4" s="271"/>
      <c r="AB4" s="272"/>
    </row>
    <row r="5" spans="2:32" s="169" customFormat="1" ht="24.75" customHeight="1">
      <c r="B5" s="226" t="s">
        <v>18</v>
      </c>
      <c r="C5" s="227"/>
      <c r="D5" s="227"/>
      <c r="E5" s="227"/>
      <c r="F5" s="227"/>
      <c r="G5" s="227"/>
      <c r="H5" s="227"/>
      <c r="I5" s="227"/>
      <c r="J5" s="228"/>
      <c r="K5" s="241" t="s">
        <v>19</v>
      </c>
      <c r="L5" s="242"/>
      <c r="M5" s="242"/>
      <c r="N5" s="243"/>
      <c r="O5" s="205"/>
      <c r="P5" s="205"/>
      <c r="Q5" s="205"/>
      <c r="R5" s="205"/>
      <c r="S5" s="205"/>
      <c r="T5" s="241" t="s">
        <v>1</v>
      </c>
      <c r="U5" s="242"/>
      <c r="V5" s="242"/>
      <c r="W5" s="243"/>
      <c r="X5" s="205"/>
      <c r="Y5" s="205"/>
      <c r="Z5" s="205"/>
      <c r="AA5" s="205"/>
      <c r="AB5" s="206"/>
    </row>
    <row r="6" spans="2:32" s="169" customFormat="1" ht="35.25" customHeight="1">
      <c r="B6" s="226" t="s">
        <v>20</v>
      </c>
      <c r="C6" s="227"/>
      <c r="D6" s="227"/>
      <c r="E6" s="227"/>
      <c r="F6" s="227"/>
      <c r="G6" s="227"/>
      <c r="H6" s="227"/>
      <c r="I6" s="227"/>
      <c r="J6" s="228"/>
      <c r="K6" s="241" t="s">
        <v>21</v>
      </c>
      <c r="L6" s="242"/>
      <c r="M6" s="242"/>
      <c r="N6" s="243"/>
      <c r="O6" s="205"/>
      <c r="P6" s="205"/>
      <c r="Q6" s="205"/>
      <c r="R6" s="205"/>
      <c r="S6" s="205"/>
      <c r="T6" s="241" t="s">
        <v>22</v>
      </c>
      <c r="U6" s="242"/>
      <c r="V6" s="242"/>
      <c r="W6" s="243"/>
      <c r="X6" s="205"/>
      <c r="Y6" s="205"/>
      <c r="Z6" s="205"/>
      <c r="AA6" s="205"/>
      <c r="AB6" s="206"/>
    </row>
    <row r="7" spans="2:32" s="169" customFormat="1" ht="60.75" customHeight="1">
      <c r="B7" s="226" t="s">
        <v>23</v>
      </c>
      <c r="C7" s="227"/>
      <c r="D7" s="227"/>
      <c r="E7" s="227"/>
      <c r="F7" s="227"/>
      <c r="G7" s="227"/>
      <c r="H7" s="227"/>
      <c r="I7" s="227"/>
      <c r="J7" s="228"/>
      <c r="K7" s="241" t="s">
        <v>24</v>
      </c>
      <c r="L7" s="242"/>
      <c r="M7" s="242"/>
      <c r="N7" s="243"/>
      <c r="O7" s="205"/>
      <c r="P7" s="205"/>
      <c r="Q7" s="205"/>
      <c r="R7" s="205"/>
      <c r="S7" s="205"/>
      <c r="T7" s="241" t="s">
        <v>25</v>
      </c>
      <c r="U7" s="242"/>
      <c r="V7" s="242"/>
      <c r="W7" s="243"/>
      <c r="X7" s="248"/>
      <c r="Y7" s="248"/>
      <c r="Z7" s="248"/>
      <c r="AA7" s="248"/>
      <c r="AB7" s="249"/>
    </row>
    <row r="8" spans="2:32" s="169" customFormat="1" ht="33" customHeight="1">
      <c r="B8" s="226" t="s">
        <v>26</v>
      </c>
      <c r="C8" s="227"/>
      <c r="D8" s="227"/>
      <c r="E8" s="227"/>
      <c r="F8" s="227"/>
      <c r="G8" s="227"/>
      <c r="H8" s="227"/>
      <c r="I8" s="227"/>
      <c r="J8" s="228"/>
      <c r="K8" s="241" t="s">
        <v>27</v>
      </c>
      <c r="L8" s="242"/>
      <c r="M8" s="242"/>
      <c r="N8" s="243"/>
      <c r="O8" s="273" t="s">
        <v>332</v>
      </c>
      <c r="P8" s="205"/>
      <c r="Q8" s="205"/>
      <c r="R8" s="205"/>
      <c r="S8" s="205"/>
      <c r="T8" s="241" t="s">
        <v>28</v>
      </c>
      <c r="U8" s="242"/>
      <c r="V8" s="242"/>
      <c r="W8" s="243"/>
      <c r="X8" s="273" t="s">
        <v>332</v>
      </c>
      <c r="Y8" s="205"/>
      <c r="Z8" s="205"/>
      <c r="AA8" s="205"/>
      <c r="AB8" s="206"/>
    </row>
    <row r="9" spans="2:32" s="169" customFormat="1" ht="30" customHeight="1">
      <c r="B9" s="229" t="s">
        <v>318</v>
      </c>
      <c r="C9" s="230"/>
      <c r="D9" s="230"/>
      <c r="E9" s="230"/>
      <c r="F9" s="230"/>
      <c r="G9" s="230"/>
      <c r="H9" s="230"/>
      <c r="I9" s="230"/>
      <c r="J9" s="231"/>
      <c r="K9" s="250"/>
      <c r="L9" s="251"/>
      <c r="M9" s="251"/>
      <c r="N9" s="251"/>
      <c r="O9" s="251"/>
      <c r="P9" s="251"/>
      <c r="Q9" s="251"/>
      <c r="R9" s="251"/>
      <c r="S9" s="252"/>
      <c r="T9" s="253" t="s">
        <v>29</v>
      </c>
      <c r="U9" s="254"/>
      <c r="V9" s="254"/>
      <c r="W9" s="255"/>
      <c r="X9" s="256"/>
      <c r="Y9" s="257"/>
      <c r="Z9" s="257"/>
      <c r="AA9" s="257"/>
      <c r="AB9" s="258"/>
    </row>
    <row r="10" spans="2:32" s="169" customFormat="1" ht="36.75" customHeight="1">
      <c r="B10" s="226" t="s">
        <v>30</v>
      </c>
      <c r="C10" s="227"/>
      <c r="D10" s="227"/>
      <c r="E10" s="227"/>
      <c r="F10" s="227"/>
      <c r="G10" s="227"/>
      <c r="H10" s="227"/>
      <c r="I10" s="227"/>
      <c r="J10" s="228"/>
      <c r="K10" s="212"/>
      <c r="L10" s="213"/>
      <c r="M10" s="213"/>
      <c r="N10" s="213"/>
      <c r="O10" s="213"/>
      <c r="P10" s="213"/>
      <c r="Q10" s="213"/>
      <c r="R10" s="213"/>
      <c r="S10" s="213"/>
      <c r="T10" s="213"/>
      <c r="U10" s="213"/>
      <c r="V10" s="213"/>
      <c r="W10" s="213"/>
      <c r="X10" s="213"/>
      <c r="Y10" s="213"/>
      <c r="Z10" s="213"/>
      <c r="AA10" s="213"/>
      <c r="AB10" s="225"/>
    </row>
    <row r="11" spans="2:32" s="169" customFormat="1" ht="30" customHeight="1">
      <c r="B11" s="229" t="s">
        <v>31</v>
      </c>
      <c r="C11" s="230"/>
      <c r="D11" s="230"/>
      <c r="E11" s="230"/>
      <c r="F11" s="230"/>
      <c r="G11" s="230"/>
      <c r="H11" s="230"/>
      <c r="I11" s="230"/>
      <c r="J11" s="231"/>
      <c r="K11" s="212"/>
      <c r="L11" s="213"/>
      <c r="M11" s="213"/>
      <c r="N11" s="213"/>
      <c r="O11" s="213"/>
      <c r="P11" s="213"/>
      <c r="Q11" s="213"/>
      <c r="R11" s="213"/>
      <c r="S11" s="213"/>
      <c r="T11" s="213"/>
      <c r="U11" s="213"/>
      <c r="V11" s="213"/>
      <c r="W11" s="213"/>
      <c r="X11" s="213"/>
      <c r="Y11" s="213"/>
      <c r="Z11" s="213"/>
      <c r="AA11" s="213"/>
      <c r="AB11" s="225"/>
    </row>
    <row r="12" spans="2:32" s="169" customFormat="1" ht="30" customHeight="1">
      <c r="B12" s="226" t="s">
        <v>32</v>
      </c>
      <c r="C12" s="227"/>
      <c r="D12" s="227"/>
      <c r="E12" s="227"/>
      <c r="F12" s="227"/>
      <c r="G12" s="227"/>
      <c r="H12" s="227"/>
      <c r="I12" s="227"/>
      <c r="J12" s="228"/>
      <c r="K12" s="212"/>
      <c r="L12" s="213"/>
      <c r="M12" s="213"/>
      <c r="N12" s="213"/>
      <c r="O12" s="213"/>
      <c r="P12" s="213"/>
      <c r="Q12" s="213"/>
      <c r="R12" s="213"/>
      <c r="S12" s="213"/>
      <c r="T12" s="213"/>
      <c r="U12" s="213"/>
      <c r="V12" s="213"/>
      <c r="W12" s="213"/>
      <c r="X12" s="213"/>
      <c r="Y12" s="213"/>
      <c r="Z12" s="213"/>
      <c r="AA12" s="213"/>
      <c r="AB12" s="225"/>
    </row>
    <row r="13" spans="2:32" s="169" customFormat="1" ht="30" customHeight="1">
      <c r="B13" s="229" t="s">
        <v>33</v>
      </c>
      <c r="C13" s="230"/>
      <c r="D13" s="230"/>
      <c r="E13" s="230"/>
      <c r="F13" s="230"/>
      <c r="G13" s="230"/>
      <c r="H13" s="230"/>
      <c r="I13" s="230"/>
      <c r="J13" s="231"/>
      <c r="K13" s="238"/>
      <c r="L13" s="239"/>
      <c r="M13" s="239"/>
      <c r="N13" s="239"/>
      <c r="O13" s="239"/>
      <c r="P13" s="239"/>
      <c r="Q13" s="239"/>
      <c r="R13" s="239"/>
      <c r="S13" s="239"/>
      <c r="T13" s="239"/>
      <c r="U13" s="239"/>
      <c r="V13" s="239"/>
      <c r="W13" s="239"/>
      <c r="X13" s="239"/>
      <c r="Y13" s="239"/>
      <c r="Z13" s="239"/>
      <c r="AA13" s="239"/>
      <c r="AB13" s="240"/>
      <c r="AF13" s="171"/>
    </row>
    <row r="14" spans="2:32" s="169" customFormat="1" ht="30" customHeight="1">
      <c r="B14" s="229" t="s">
        <v>34</v>
      </c>
      <c r="C14" s="230"/>
      <c r="D14" s="230"/>
      <c r="E14" s="230"/>
      <c r="F14" s="230"/>
      <c r="G14" s="230"/>
      <c r="H14" s="230"/>
      <c r="I14" s="230"/>
      <c r="J14" s="231"/>
      <c r="K14" s="235"/>
      <c r="L14" s="236"/>
      <c r="M14" s="236"/>
      <c r="N14" s="236"/>
      <c r="O14" s="236"/>
      <c r="P14" s="236"/>
      <c r="Q14" s="236"/>
      <c r="R14" s="236"/>
      <c r="S14" s="236"/>
      <c r="T14" s="236"/>
      <c r="U14" s="236"/>
      <c r="V14" s="236"/>
      <c r="W14" s="236"/>
      <c r="X14" s="236"/>
      <c r="Y14" s="236"/>
      <c r="Z14" s="236"/>
      <c r="AA14" s="236"/>
      <c r="AB14" s="237"/>
    </row>
    <row r="15" spans="2:32" s="169" customFormat="1" ht="30" customHeight="1">
      <c r="B15" s="229" t="s">
        <v>35</v>
      </c>
      <c r="C15" s="230"/>
      <c r="D15" s="230"/>
      <c r="E15" s="230"/>
      <c r="F15" s="230"/>
      <c r="G15" s="230"/>
      <c r="H15" s="230"/>
      <c r="I15" s="230"/>
      <c r="J15" s="231"/>
      <c r="K15" s="232"/>
      <c r="L15" s="233"/>
      <c r="M15" s="233"/>
      <c r="N15" s="233"/>
      <c r="O15" s="233"/>
      <c r="P15" s="233"/>
      <c r="Q15" s="233"/>
      <c r="R15" s="233"/>
      <c r="S15" s="233"/>
      <c r="T15" s="233"/>
      <c r="U15" s="233"/>
      <c r="V15" s="233"/>
      <c r="W15" s="233"/>
      <c r="X15" s="233"/>
      <c r="Y15" s="233"/>
      <c r="Z15" s="233"/>
      <c r="AA15" s="233"/>
      <c r="AB15" s="234"/>
    </row>
    <row r="16" spans="2:32" s="169" customFormat="1" ht="30" customHeight="1">
      <c r="B16" s="229" t="s">
        <v>37</v>
      </c>
      <c r="C16" s="230"/>
      <c r="D16" s="230"/>
      <c r="E16" s="230"/>
      <c r="F16" s="230"/>
      <c r="G16" s="230"/>
      <c r="H16" s="230"/>
      <c r="I16" s="230"/>
      <c r="J16" s="231"/>
      <c r="K16" s="232"/>
      <c r="L16" s="233"/>
      <c r="M16" s="233"/>
      <c r="N16" s="233"/>
      <c r="O16" s="233"/>
      <c r="P16" s="233"/>
      <c r="Q16" s="233"/>
      <c r="R16" s="233"/>
      <c r="S16" s="233"/>
      <c r="T16" s="233"/>
      <c r="U16" s="233"/>
      <c r="V16" s="233"/>
      <c r="W16" s="233"/>
      <c r="X16" s="233"/>
      <c r="Y16" s="233"/>
      <c r="Z16" s="233"/>
      <c r="AA16" s="233"/>
      <c r="AB16" s="234"/>
    </row>
    <row r="17" spans="2:28" s="169" customFormat="1" ht="30" customHeight="1">
      <c r="B17" s="226" t="s">
        <v>38</v>
      </c>
      <c r="C17" s="227"/>
      <c r="D17" s="227"/>
      <c r="E17" s="227"/>
      <c r="F17" s="227"/>
      <c r="G17" s="227"/>
      <c r="H17" s="227"/>
      <c r="I17" s="227"/>
      <c r="J17" s="228"/>
      <c r="K17" s="212"/>
      <c r="L17" s="213"/>
      <c r="M17" s="213"/>
      <c r="N17" s="213"/>
      <c r="O17" s="213"/>
      <c r="P17" s="213"/>
      <c r="Q17" s="213"/>
      <c r="R17" s="213"/>
      <c r="S17" s="213"/>
      <c r="T17" s="213"/>
      <c r="U17" s="213"/>
      <c r="V17" s="213"/>
      <c r="W17" s="213"/>
      <c r="X17" s="213"/>
      <c r="Y17" s="213"/>
      <c r="Z17" s="213"/>
      <c r="AA17" s="213"/>
      <c r="AB17" s="225"/>
    </row>
    <row r="18" spans="2:28" s="169" customFormat="1" ht="30" customHeight="1">
      <c r="B18" s="229" t="s">
        <v>40</v>
      </c>
      <c r="C18" s="230"/>
      <c r="D18" s="230"/>
      <c r="E18" s="230"/>
      <c r="F18" s="230"/>
      <c r="G18" s="230"/>
      <c r="H18" s="230"/>
      <c r="I18" s="230"/>
      <c r="J18" s="231"/>
      <c r="K18" s="232"/>
      <c r="L18" s="233"/>
      <c r="M18" s="233"/>
      <c r="N18" s="233"/>
      <c r="O18" s="233"/>
      <c r="P18" s="233"/>
      <c r="Q18" s="233"/>
      <c r="R18" s="233"/>
      <c r="S18" s="233"/>
      <c r="T18" s="233"/>
      <c r="U18" s="233"/>
      <c r="V18" s="233"/>
      <c r="W18" s="233"/>
      <c r="X18" s="233"/>
      <c r="Y18" s="233"/>
      <c r="Z18" s="233"/>
      <c r="AA18" s="233"/>
      <c r="AB18" s="234"/>
    </row>
    <row r="19" spans="2:28" s="169" customFormat="1" ht="30" customHeight="1">
      <c r="B19" s="229" t="s">
        <v>41</v>
      </c>
      <c r="C19" s="230"/>
      <c r="D19" s="230"/>
      <c r="E19" s="230"/>
      <c r="F19" s="230"/>
      <c r="G19" s="230"/>
      <c r="H19" s="230"/>
      <c r="I19" s="230"/>
      <c r="J19" s="231"/>
      <c r="K19" s="232"/>
      <c r="L19" s="233"/>
      <c r="M19" s="233"/>
      <c r="N19" s="233"/>
      <c r="O19" s="233"/>
      <c r="P19" s="233"/>
      <c r="Q19" s="233"/>
      <c r="R19" s="233"/>
      <c r="S19" s="233"/>
      <c r="T19" s="233"/>
      <c r="U19" s="233"/>
      <c r="V19" s="233"/>
      <c r="W19" s="233"/>
      <c r="X19" s="233"/>
      <c r="Y19" s="233"/>
      <c r="Z19" s="233"/>
      <c r="AA19" s="233"/>
      <c r="AB19" s="234"/>
    </row>
    <row r="20" spans="2:28" s="169" customFormat="1" ht="31.5" customHeight="1">
      <c r="B20" s="222" t="s">
        <v>42</v>
      </c>
      <c r="C20" s="223"/>
      <c r="D20" s="223"/>
      <c r="E20" s="223"/>
      <c r="F20" s="223"/>
      <c r="G20" s="223"/>
      <c r="H20" s="223"/>
      <c r="I20" s="223"/>
      <c r="J20" s="224"/>
      <c r="K20" s="212"/>
      <c r="L20" s="213"/>
      <c r="M20" s="213"/>
      <c r="N20" s="213"/>
      <c r="O20" s="213"/>
      <c r="P20" s="213"/>
      <c r="Q20" s="213"/>
      <c r="R20" s="213"/>
      <c r="S20" s="213"/>
      <c r="T20" s="213"/>
      <c r="U20" s="213"/>
      <c r="V20" s="213"/>
      <c r="W20" s="213"/>
      <c r="X20" s="213"/>
      <c r="Y20" s="213"/>
      <c r="Z20" s="213"/>
      <c r="AA20" s="213"/>
      <c r="AB20" s="225"/>
    </row>
    <row r="21" spans="2:28" s="169" customFormat="1" ht="30" customHeight="1">
      <c r="B21" s="202" t="s">
        <v>43</v>
      </c>
      <c r="C21" s="203"/>
      <c r="D21" s="203"/>
      <c r="E21" s="203"/>
      <c r="F21" s="203"/>
      <c r="G21" s="203"/>
      <c r="H21" s="203"/>
      <c r="I21" s="203"/>
      <c r="J21" s="203"/>
      <c r="K21" s="212"/>
      <c r="L21" s="213"/>
      <c r="M21" s="213"/>
      <c r="N21" s="213"/>
      <c r="O21" s="213"/>
      <c r="P21" s="213"/>
      <c r="Q21" s="213"/>
      <c r="R21" s="213"/>
      <c r="S21" s="213"/>
      <c r="T21" s="213"/>
      <c r="U21" s="213"/>
      <c r="V21" s="213"/>
      <c r="W21" s="213"/>
      <c r="X21" s="213"/>
      <c r="Y21" s="213"/>
      <c r="Z21" s="213"/>
      <c r="AA21" s="213"/>
      <c r="AB21" s="225"/>
    </row>
    <row r="22" spans="2:28" s="169" customFormat="1" ht="30" customHeight="1">
      <c r="B22" s="202" t="s">
        <v>44</v>
      </c>
      <c r="C22" s="203"/>
      <c r="D22" s="203"/>
      <c r="E22" s="203"/>
      <c r="F22" s="203"/>
      <c r="G22" s="203"/>
      <c r="H22" s="203"/>
      <c r="I22" s="203"/>
      <c r="J22" s="203"/>
      <c r="K22" s="212"/>
      <c r="L22" s="213"/>
      <c r="M22" s="213"/>
      <c r="N22" s="213"/>
      <c r="O22" s="213"/>
      <c r="P22" s="213"/>
      <c r="Q22" s="213"/>
      <c r="R22" s="213"/>
      <c r="S22" s="213"/>
      <c r="T22" s="213"/>
      <c r="U22" s="213"/>
      <c r="V22" s="213"/>
      <c r="W22" s="213"/>
      <c r="X22" s="213"/>
      <c r="Y22" s="213"/>
      <c r="Z22" s="213"/>
      <c r="AA22" s="213"/>
      <c r="AB22" s="225"/>
    </row>
    <row r="23" spans="2:28" s="169" customFormat="1" ht="30" customHeight="1">
      <c r="B23" s="202" t="s">
        <v>45</v>
      </c>
      <c r="C23" s="203"/>
      <c r="D23" s="203"/>
      <c r="E23" s="203"/>
      <c r="F23" s="203"/>
      <c r="G23" s="203"/>
      <c r="H23" s="203"/>
      <c r="I23" s="203"/>
      <c r="J23" s="203"/>
      <c r="K23" s="212"/>
      <c r="L23" s="213"/>
      <c r="M23" s="213"/>
      <c r="N23" s="213"/>
      <c r="O23" s="213"/>
      <c r="P23" s="213"/>
      <c r="Q23" s="213"/>
      <c r="R23" s="213"/>
      <c r="S23" s="213"/>
      <c r="T23" s="213"/>
      <c r="U23" s="213"/>
      <c r="V23" s="213"/>
      <c r="W23" s="213"/>
      <c r="X23" s="213"/>
      <c r="Y23" s="213"/>
      <c r="Z23" s="213"/>
      <c r="AA23" s="213"/>
      <c r="AB23" s="225"/>
    </row>
    <row r="24" spans="2:28" s="169" customFormat="1" ht="30" hidden="1" customHeight="1">
      <c r="B24" s="210"/>
      <c r="C24" s="211"/>
      <c r="D24" s="211"/>
      <c r="E24" s="211"/>
      <c r="F24" s="211"/>
      <c r="G24" s="211"/>
      <c r="H24" s="211"/>
      <c r="I24" s="211"/>
      <c r="J24" s="211"/>
      <c r="K24" s="172" t="e">
        <f>VLOOKUP($AC$2,[0]!LİSTE,151)</f>
        <v>#REF!</v>
      </c>
      <c r="L24" s="205" t="e">
        <f>VLOOKUP($AC$2,[0]!LİSTE,269)</f>
        <v>#REF!</v>
      </c>
      <c r="M24" s="205"/>
      <c r="N24" s="205"/>
      <c r="O24" s="205"/>
      <c r="P24" s="205"/>
      <c r="Q24" s="172" t="e">
        <f>VLOOKUP($AC$2,[0]!LİSTE,273)</f>
        <v>#REF!</v>
      </c>
      <c r="R24" s="178"/>
      <c r="S24" s="178"/>
      <c r="T24" s="178"/>
      <c r="U24" s="178"/>
      <c r="V24" s="178"/>
      <c r="W24" s="178"/>
      <c r="X24" s="178"/>
      <c r="Y24" s="178"/>
      <c r="Z24" s="178"/>
      <c r="AA24" s="178"/>
      <c r="AB24" s="179"/>
    </row>
    <row r="25" spans="2:28" s="169" customFormat="1" ht="30" customHeight="1">
      <c r="B25" s="202" t="s">
        <v>46</v>
      </c>
      <c r="C25" s="203"/>
      <c r="D25" s="203"/>
      <c r="E25" s="203"/>
      <c r="F25" s="203"/>
      <c r="G25" s="203"/>
      <c r="H25" s="203"/>
      <c r="I25" s="203"/>
      <c r="J25" s="203"/>
      <c r="K25" s="212"/>
      <c r="L25" s="213"/>
      <c r="M25" s="213"/>
      <c r="N25" s="213"/>
      <c r="O25" s="213"/>
      <c r="P25" s="213"/>
      <c r="Q25" s="214"/>
      <c r="R25" s="215" t="s">
        <v>325</v>
      </c>
      <c r="S25" s="216"/>
      <c r="T25" s="217"/>
      <c r="U25" s="218"/>
      <c r="V25" s="219"/>
      <c r="W25" s="220" t="s">
        <v>326</v>
      </c>
      <c r="X25" s="216"/>
      <c r="Y25" s="216"/>
      <c r="Z25" s="217"/>
      <c r="AA25" s="218"/>
      <c r="AB25" s="221"/>
    </row>
    <row r="26" spans="2:28" s="169" customFormat="1" ht="46.5" customHeight="1">
      <c r="B26" s="202" t="s">
        <v>47</v>
      </c>
      <c r="C26" s="203"/>
      <c r="D26" s="203"/>
      <c r="E26" s="203"/>
      <c r="F26" s="203"/>
      <c r="G26" s="203"/>
      <c r="H26" s="203"/>
      <c r="I26" s="203"/>
      <c r="J26" s="203"/>
      <c r="K26" s="204"/>
      <c r="L26" s="204"/>
      <c r="M26" s="204"/>
      <c r="N26" s="204"/>
      <c r="O26" s="204"/>
      <c r="P26" s="204"/>
      <c r="Q26" s="204"/>
      <c r="R26" s="204"/>
      <c r="S26" s="204"/>
      <c r="T26" s="204"/>
      <c r="U26" s="204"/>
      <c r="V26" s="205" t="s">
        <v>320</v>
      </c>
      <c r="W26" s="205"/>
      <c r="X26" s="205"/>
      <c r="Y26" s="205"/>
      <c r="Z26" s="205"/>
      <c r="AA26" s="205"/>
      <c r="AB26" s="206"/>
    </row>
    <row r="27" spans="2:28" s="169" customFormat="1" ht="30" customHeight="1">
      <c r="B27" s="202" t="s">
        <v>48</v>
      </c>
      <c r="C27" s="203"/>
      <c r="D27" s="203"/>
      <c r="E27" s="203"/>
      <c r="F27" s="203"/>
      <c r="G27" s="203"/>
      <c r="H27" s="203"/>
      <c r="I27" s="203"/>
      <c r="J27" s="203"/>
      <c r="K27" s="207"/>
      <c r="L27" s="207"/>
      <c r="M27" s="207"/>
      <c r="N27" s="207"/>
      <c r="O27" s="207"/>
      <c r="P27" s="207"/>
      <c r="Q27" s="207"/>
      <c r="R27" s="207"/>
      <c r="S27" s="207"/>
      <c r="T27" s="207"/>
      <c r="U27" s="207"/>
      <c r="V27" s="207"/>
      <c r="W27" s="207"/>
      <c r="X27" s="207"/>
      <c r="Y27" s="207"/>
      <c r="Z27" s="207"/>
      <c r="AA27" s="207"/>
      <c r="AB27" s="208"/>
    </row>
    <row r="28" spans="2:28" s="169" customFormat="1" ht="30" customHeight="1">
      <c r="B28" s="189" t="s">
        <v>49</v>
      </c>
      <c r="C28" s="190"/>
      <c r="D28" s="190"/>
      <c r="E28" s="190"/>
      <c r="F28" s="190"/>
      <c r="G28" s="190"/>
      <c r="H28" s="190"/>
      <c r="I28" s="190"/>
      <c r="J28" s="190"/>
      <c r="K28" s="191"/>
      <c r="L28" s="191"/>
      <c r="M28" s="191"/>
      <c r="N28" s="191"/>
      <c r="O28" s="191"/>
      <c r="P28" s="191"/>
      <c r="Q28" s="191"/>
      <c r="R28" s="191"/>
      <c r="S28" s="191"/>
      <c r="T28" s="191"/>
      <c r="U28" s="191"/>
      <c r="V28" s="191"/>
      <c r="W28" s="191"/>
      <c r="X28" s="191"/>
      <c r="Y28" s="191"/>
      <c r="Z28" s="191"/>
      <c r="AA28" s="191"/>
      <c r="AB28" s="192"/>
    </row>
    <row r="29" spans="2:28" s="169" customFormat="1" ht="30" customHeight="1">
      <c r="B29" s="189" t="s">
        <v>50</v>
      </c>
      <c r="C29" s="190"/>
      <c r="D29" s="190"/>
      <c r="E29" s="190"/>
      <c r="F29" s="190"/>
      <c r="G29" s="190"/>
      <c r="H29" s="190"/>
      <c r="I29" s="190"/>
      <c r="J29" s="190"/>
      <c r="K29" s="191"/>
      <c r="L29" s="191"/>
      <c r="M29" s="191"/>
      <c r="N29" s="191"/>
      <c r="O29" s="191"/>
      <c r="P29" s="191"/>
      <c r="Q29" s="191"/>
      <c r="R29" s="191"/>
      <c r="S29" s="191"/>
      <c r="T29" s="191"/>
      <c r="U29" s="191"/>
      <c r="V29" s="191"/>
      <c r="W29" s="191"/>
      <c r="X29" s="191"/>
      <c r="Y29" s="191"/>
      <c r="Z29" s="191"/>
      <c r="AA29" s="191"/>
      <c r="AB29" s="192"/>
    </row>
    <row r="30" spans="2:28" s="169" customFormat="1" ht="30" customHeight="1">
      <c r="B30" s="189" t="s">
        <v>51</v>
      </c>
      <c r="C30" s="190"/>
      <c r="D30" s="190"/>
      <c r="E30" s="190"/>
      <c r="F30" s="190"/>
      <c r="G30" s="190"/>
      <c r="H30" s="190"/>
      <c r="I30" s="190"/>
      <c r="J30" s="190"/>
      <c r="K30" s="191"/>
      <c r="L30" s="191"/>
      <c r="M30" s="191"/>
      <c r="N30" s="191"/>
      <c r="O30" s="191"/>
      <c r="P30" s="191"/>
      <c r="Q30" s="191"/>
      <c r="R30" s="191"/>
      <c r="S30" s="191"/>
      <c r="T30" s="191"/>
      <c r="U30" s="191"/>
      <c r="V30" s="191"/>
      <c r="W30" s="191"/>
      <c r="X30" s="191"/>
      <c r="Y30" s="191"/>
      <c r="Z30" s="191"/>
      <c r="AA30" s="191"/>
      <c r="AB30" s="192"/>
    </row>
    <row r="31" spans="2:28" s="169" customFormat="1" ht="30" customHeight="1">
      <c r="B31" s="189" t="s">
        <v>319</v>
      </c>
      <c r="C31" s="190"/>
      <c r="D31" s="190"/>
      <c r="E31" s="190"/>
      <c r="F31" s="190"/>
      <c r="G31" s="190"/>
      <c r="H31" s="190"/>
      <c r="I31" s="190"/>
      <c r="J31" s="190"/>
      <c r="K31" s="191"/>
      <c r="L31" s="191"/>
      <c r="M31" s="191"/>
      <c r="N31" s="191"/>
      <c r="O31" s="191"/>
      <c r="P31" s="191"/>
      <c r="Q31" s="191"/>
      <c r="R31" s="191"/>
      <c r="S31" s="191"/>
      <c r="T31" s="191"/>
      <c r="U31" s="191"/>
      <c r="V31" s="191"/>
      <c r="W31" s="191"/>
      <c r="X31" s="191"/>
      <c r="Y31" s="191"/>
      <c r="Z31" s="191"/>
      <c r="AA31" s="191"/>
      <c r="AB31" s="192"/>
    </row>
    <row r="32" spans="2:28" s="169" customFormat="1" ht="24.75" customHeight="1">
      <c r="B32" s="193"/>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5"/>
    </row>
    <row r="33" spans="2:30" s="169" customFormat="1" ht="24.75" customHeight="1">
      <c r="B33" s="196"/>
      <c r="C33" s="197"/>
      <c r="D33" s="197"/>
      <c r="E33" s="198" t="s">
        <v>218</v>
      </c>
      <c r="F33" s="198"/>
      <c r="G33" s="198"/>
      <c r="H33" s="198"/>
      <c r="I33" s="198"/>
      <c r="J33" s="199" t="s">
        <v>52</v>
      </c>
      <c r="K33" s="199"/>
      <c r="L33" s="199"/>
      <c r="M33" s="199"/>
      <c r="N33" s="199"/>
      <c r="O33" s="199"/>
      <c r="P33" s="200" t="s">
        <v>53</v>
      </c>
      <c r="Q33" s="200"/>
      <c r="R33" s="200"/>
      <c r="S33" s="200"/>
      <c r="T33" s="200"/>
      <c r="U33" s="200"/>
      <c r="V33" s="200"/>
      <c r="W33" s="200" t="s">
        <v>54</v>
      </c>
      <c r="X33" s="200"/>
      <c r="Y33" s="200"/>
      <c r="Z33" s="200"/>
      <c r="AA33" s="200"/>
      <c r="AB33" s="201"/>
      <c r="AC33" s="174"/>
    </row>
    <row r="34" spans="2:30" s="169" customFormat="1" ht="29.25" customHeight="1">
      <c r="B34" s="184" t="s">
        <v>55</v>
      </c>
      <c r="C34" s="185"/>
      <c r="D34" s="185"/>
      <c r="E34" s="186"/>
      <c r="F34" s="186"/>
      <c r="G34" s="186"/>
      <c r="H34" s="186"/>
      <c r="I34" s="186"/>
      <c r="J34" s="187"/>
      <c r="K34" s="187"/>
      <c r="L34" s="187"/>
      <c r="M34" s="187"/>
      <c r="N34" s="187"/>
      <c r="O34" s="187"/>
      <c r="P34" s="187"/>
      <c r="Q34" s="187"/>
      <c r="R34" s="187"/>
      <c r="S34" s="187"/>
      <c r="T34" s="187"/>
      <c r="U34" s="187"/>
      <c r="V34" s="187"/>
      <c r="W34" s="187"/>
      <c r="X34" s="187"/>
      <c r="Y34" s="187"/>
      <c r="Z34" s="187"/>
      <c r="AA34" s="187"/>
      <c r="AB34" s="188"/>
      <c r="AC34" s="175"/>
      <c r="AD34" s="170"/>
    </row>
    <row r="35" spans="2:30" s="169" customFormat="1" ht="25.5" customHeight="1">
      <c r="B35" s="184" t="s">
        <v>57</v>
      </c>
      <c r="C35" s="185"/>
      <c r="D35" s="185"/>
      <c r="E35" s="186"/>
      <c r="F35" s="186"/>
      <c r="G35" s="186"/>
      <c r="H35" s="186"/>
      <c r="I35" s="186"/>
      <c r="J35" s="187"/>
      <c r="K35" s="187"/>
      <c r="L35" s="187"/>
      <c r="M35" s="187"/>
      <c r="N35" s="187"/>
      <c r="O35" s="187"/>
      <c r="P35" s="187"/>
      <c r="Q35" s="187"/>
      <c r="R35" s="187"/>
      <c r="S35" s="187"/>
      <c r="T35" s="187"/>
      <c r="U35" s="187"/>
      <c r="V35" s="187"/>
      <c r="W35" s="187"/>
      <c r="X35" s="187"/>
      <c r="Y35" s="187"/>
      <c r="Z35" s="187"/>
      <c r="AA35" s="187"/>
      <c r="AB35" s="188"/>
      <c r="AC35" s="175"/>
      <c r="AD35" s="170"/>
    </row>
    <row r="36" spans="2:30" s="169" customFormat="1" ht="62.25" customHeight="1" thickBot="1">
      <c r="B36" s="180" t="s">
        <v>59</v>
      </c>
      <c r="C36" s="181"/>
      <c r="D36" s="181"/>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3"/>
      <c r="AC36" s="175"/>
    </row>
    <row r="37" spans="2:30" s="169" customFormat="1" ht="12.75" customHeight="1"/>
    <row r="38" spans="2:30" s="169" customFormat="1" ht="12.75" customHeight="1"/>
    <row r="39" spans="2:30" s="169" customFormat="1" ht="12.75" customHeight="1"/>
    <row r="40" spans="2:30" s="169" customFormat="1" ht="12.75" customHeight="1"/>
    <row r="41" spans="2:30" s="169" customFormat="1" ht="12.75" customHeight="1"/>
    <row r="42" spans="2:30" s="169" customFormat="1" ht="12.75" customHeight="1"/>
    <row r="43" spans="2:30" s="169" customFormat="1" ht="12.75" customHeight="1"/>
    <row r="44" spans="2:30" s="169" customFormat="1" ht="12.75" customHeight="1"/>
    <row r="45" spans="2:30" s="169" customFormat="1" ht="12.75" customHeight="1"/>
    <row r="46" spans="2:30" ht="12.75" customHeight="1"/>
    <row r="47" spans="2:30" ht="12.75" customHeight="1"/>
    <row r="48" spans="2:30"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sheetData>
  <mergeCells count="103">
    <mergeCell ref="E34:I34"/>
    <mergeCell ref="J34:O34"/>
    <mergeCell ref="P34:V34"/>
    <mergeCell ref="W34:AB34"/>
    <mergeCell ref="E35:I35"/>
    <mergeCell ref="J35:O35"/>
    <mergeCell ref="P35:V35"/>
    <mergeCell ref="W35:AB35"/>
    <mergeCell ref="E36:I36"/>
    <mergeCell ref="J36:O36"/>
    <mergeCell ref="P36:V36"/>
    <mergeCell ref="W36:AB36"/>
    <mergeCell ref="AC2:AE2"/>
    <mergeCell ref="I3:J3"/>
    <mergeCell ref="T3:W3"/>
    <mergeCell ref="X3:AB3"/>
    <mergeCell ref="B4:J4"/>
    <mergeCell ref="K4:AB4"/>
    <mergeCell ref="B5:J5"/>
    <mergeCell ref="K5:N5"/>
    <mergeCell ref="O5:S5"/>
    <mergeCell ref="T5:W5"/>
    <mergeCell ref="X5:AB5"/>
    <mergeCell ref="B1:AB2"/>
    <mergeCell ref="B6:J6"/>
    <mergeCell ref="K6:N6"/>
    <mergeCell ref="O6:S6"/>
    <mergeCell ref="T6:W6"/>
    <mergeCell ref="X6:AB6"/>
    <mergeCell ref="B7:J7"/>
    <mergeCell ref="K7:N7"/>
    <mergeCell ref="O7:S7"/>
    <mergeCell ref="T7:W7"/>
    <mergeCell ref="X7:AB7"/>
    <mergeCell ref="K14:AB14"/>
    <mergeCell ref="B15:J15"/>
    <mergeCell ref="K15:AB15"/>
    <mergeCell ref="B16:J16"/>
    <mergeCell ref="K16:AB16"/>
    <mergeCell ref="B13:J13"/>
    <mergeCell ref="K13:AB13"/>
    <mergeCell ref="B9:J9"/>
    <mergeCell ref="K9:S9"/>
    <mergeCell ref="T9:W9"/>
    <mergeCell ref="X9:AB9"/>
    <mergeCell ref="B10:J10"/>
    <mergeCell ref="B8:J8"/>
    <mergeCell ref="K8:N8"/>
    <mergeCell ref="O8:S8"/>
    <mergeCell ref="T8:W8"/>
    <mergeCell ref="X8:AB8"/>
    <mergeCell ref="B11:J11"/>
    <mergeCell ref="K11:AB11"/>
    <mergeCell ref="B12:J12"/>
    <mergeCell ref="K12:AB12"/>
    <mergeCell ref="K10:AB10"/>
    <mergeCell ref="B20:J20"/>
    <mergeCell ref="B21:J21"/>
    <mergeCell ref="K21:AB21"/>
    <mergeCell ref="K20:AB20"/>
    <mergeCell ref="B28:J28"/>
    <mergeCell ref="K28:AB28"/>
    <mergeCell ref="B18:J18"/>
    <mergeCell ref="K18:AB18"/>
    <mergeCell ref="B19:J19"/>
    <mergeCell ref="K19:AB19"/>
    <mergeCell ref="U25:V25"/>
    <mergeCell ref="W25:Z25"/>
    <mergeCell ref="AA25:AB25"/>
    <mergeCell ref="V26:X26"/>
    <mergeCell ref="Y26:AB26"/>
    <mergeCell ref="K26:U26"/>
    <mergeCell ref="B22:J22"/>
    <mergeCell ref="K22:AB22"/>
    <mergeCell ref="B23:J23"/>
    <mergeCell ref="K23:AB23"/>
    <mergeCell ref="K27:AB27"/>
    <mergeCell ref="K25:Q25"/>
    <mergeCell ref="R25:T25"/>
    <mergeCell ref="B17:J17"/>
    <mergeCell ref="K17:AB17"/>
    <mergeCell ref="B14:J14"/>
    <mergeCell ref="B34:D34"/>
    <mergeCell ref="B35:D35"/>
    <mergeCell ref="B36:D36"/>
    <mergeCell ref="L24:P24"/>
    <mergeCell ref="B24:J24"/>
    <mergeCell ref="B30:J30"/>
    <mergeCell ref="K30:AB30"/>
    <mergeCell ref="B32:D32"/>
    <mergeCell ref="E32:AB32"/>
    <mergeCell ref="B33:D33"/>
    <mergeCell ref="B31:J31"/>
    <mergeCell ref="K31:AB31"/>
    <mergeCell ref="E33:I33"/>
    <mergeCell ref="J33:O33"/>
    <mergeCell ref="P33:V33"/>
    <mergeCell ref="W33:AB33"/>
    <mergeCell ref="B29:J29"/>
    <mergeCell ref="K29:AB29"/>
    <mergeCell ref="B25:J25"/>
    <mergeCell ref="B26:J26"/>
    <mergeCell ref="B27:J27"/>
  </mergeCells>
  <pageMargins left="0.31496062992125984" right="7.874015748031496E-2" top="0.35433070866141736" bottom="0.15748031496062992"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sheetPr codeName="Sayfa26">
    <tabColor rgb="FF00B0F0"/>
  </sheetPr>
  <dimension ref="A1:Y69"/>
  <sheetViews>
    <sheetView topLeftCell="A2" workbookViewId="0">
      <pane xSplit="2" ySplit="8" topLeftCell="C10" activePane="bottomRight" state="frozen"/>
      <selection activeCell="A2" sqref="A2"/>
      <selection pane="topRight" activeCell="C2" sqref="C2"/>
      <selection pane="bottomLeft" activeCell="A9" sqref="A9"/>
      <selection pane="bottomRight" activeCell="U68" sqref="U68"/>
    </sheetView>
  </sheetViews>
  <sheetFormatPr defaultRowHeight="15"/>
  <cols>
    <col min="1" max="1" width="4" style="91" customWidth="1"/>
    <col min="2" max="2" width="23.5703125" style="91" customWidth="1"/>
    <col min="3" max="3" width="15.85546875" style="91" customWidth="1"/>
    <col min="4" max="5" width="11.28515625" style="91" customWidth="1"/>
    <col min="6" max="7" width="7.42578125" style="91" customWidth="1"/>
    <col min="8" max="8" width="11.28515625" style="91" customWidth="1"/>
    <col min="9" max="9" width="7.42578125" style="91" customWidth="1"/>
    <col min="10" max="11" width="9.140625" style="91" customWidth="1"/>
    <col min="12" max="12" width="8.28515625" style="91" customWidth="1"/>
    <col min="13" max="14" width="6.28515625" style="91" customWidth="1"/>
    <col min="15" max="15" width="6.140625" style="91" customWidth="1"/>
    <col min="16" max="16" width="8" style="91" customWidth="1"/>
    <col min="17" max="17" width="9.7109375" style="91" customWidth="1"/>
    <col min="18" max="18" width="6.42578125" style="91" customWidth="1"/>
    <col min="19" max="19" width="20.85546875" style="91" customWidth="1"/>
    <col min="20" max="20" width="9.7109375" style="91" customWidth="1"/>
    <col min="21" max="21" width="16.28515625" style="91" customWidth="1"/>
    <col min="22" max="258" width="9.140625" style="91"/>
    <col min="259" max="259" width="4" style="91" customWidth="1"/>
    <col min="260" max="260" width="23.5703125" style="91" customWidth="1"/>
    <col min="261" max="261" width="16.42578125" style="91" customWidth="1"/>
    <col min="262" max="263" width="11.28515625" style="91" customWidth="1"/>
    <col min="264" max="265" width="7.42578125" style="91" customWidth="1"/>
    <col min="266" max="266" width="11.28515625" style="91" customWidth="1"/>
    <col min="267" max="268" width="7.42578125" style="91" customWidth="1"/>
    <col min="269" max="269" width="6.42578125" style="91" customWidth="1"/>
    <col min="270" max="270" width="8.85546875" style="91" customWidth="1"/>
    <col min="271" max="271" width="7.7109375" style="91" customWidth="1"/>
    <col min="272" max="272" width="8" style="91" customWidth="1"/>
    <col min="273" max="273" width="9.42578125" style="91" customWidth="1"/>
    <col min="274" max="274" width="6.42578125" style="91" customWidth="1"/>
    <col min="275" max="275" width="25.140625" style="91" customWidth="1"/>
    <col min="276" max="276" width="9.7109375" style="91" customWidth="1"/>
    <col min="277" max="277" width="16.28515625" style="91" customWidth="1"/>
    <col min="278" max="514" width="9.140625" style="91"/>
    <col min="515" max="515" width="4" style="91" customWidth="1"/>
    <col min="516" max="516" width="23.5703125" style="91" customWidth="1"/>
    <col min="517" max="517" width="16.42578125" style="91" customWidth="1"/>
    <col min="518" max="519" width="11.28515625" style="91" customWidth="1"/>
    <col min="520" max="521" width="7.42578125" style="91" customWidth="1"/>
    <col min="522" max="522" width="11.28515625" style="91" customWidth="1"/>
    <col min="523" max="524" width="7.42578125" style="91" customWidth="1"/>
    <col min="525" max="525" width="6.42578125" style="91" customWidth="1"/>
    <col min="526" max="526" width="8.85546875" style="91" customWidth="1"/>
    <col min="527" max="527" width="7.7109375" style="91" customWidth="1"/>
    <col min="528" max="528" width="8" style="91" customWidth="1"/>
    <col min="529" max="529" width="9.42578125" style="91" customWidth="1"/>
    <col min="530" max="530" width="6.42578125" style="91" customWidth="1"/>
    <col min="531" max="531" width="25.140625" style="91" customWidth="1"/>
    <col min="532" max="532" width="9.7109375" style="91" customWidth="1"/>
    <col min="533" max="533" width="16.28515625" style="91" customWidth="1"/>
    <col min="534" max="770" width="9.140625" style="91"/>
    <col min="771" max="771" width="4" style="91" customWidth="1"/>
    <col min="772" max="772" width="23.5703125" style="91" customWidth="1"/>
    <col min="773" max="773" width="16.42578125" style="91" customWidth="1"/>
    <col min="774" max="775" width="11.28515625" style="91" customWidth="1"/>
    <col min="776" max="777" width="7.42578125" style="91" customWidth="1"/>
    <col min="778" max="778" width="11.28515625" style="91" customWidth="1"/>
    <col min="779" max="780" width="7.42578125" style="91" customWidth="1"/>
    <col min="781" max="781" width="6.42578125" style="91" customWidth="1"/>
    <col min="782" max="782" width="8.85546875" style="91" customWidth="1"/>
    <col min="783" max="783" width="7.7109375" style="91" customWidth="1"/>
    <col min="784" max="784" width="8" style="91" customWidth="1"/>
    <col min="785" max="785" width="9.42578125" style="91" customWidth="1"/>
    <col min="786" max="786" width="6.42578125" style="91" customWidth="1"/>
    <col min="787" max="787" width="25.140625" style="91" customWidth="1"/>
    <col min="788" max="788" width="9.7109375" style="91" customWidth="1"/>
    <col min="789" max="789" width="16.28515625" style="91" customWidth="1"/>
    <col min="790" max="1026" width="9.140625" style="91"/>
    <col min="1027" max="1027" width="4" style="91" customWidth="1"/>
    <col min="1028" max="1028" width="23.5703125" style="91" customWidth="1"/>
    <col min="1029" max="1029" width="16.42578125" style="91" customWidth="1"/>
    <col min="1030" max="1031" width="11.28515625" style="91" customWidth="1"/>
    <col min="1032" max="1033" width="7.42578125" style="91" customWidth="1"/>
    <col min="1034" max="1034" width="11.28515625" style="91" customWidth="1"/>
    <col min="1035" max="1036" width="7.42578125" style="91" customWidth="1"/>
    <col min="1037" max="1037" width="6.42578125" style="91" customWidth="1"/>
    <col min="1038" max="1038" width="8.85546875" style="91" customWidth="1"/>
    <col min="1039" max="1039" width="7.7109375" style="91" customWidth="1"/>
    <col min="1040" max="1040" width="8" style="91" customWidth="1"/>
    <col min="1041" max="1041" width="9.42578125" style="91" customWidth="1"/>
    <col min="1042" max="1042" width="6.42578125" style="91" customWidth="1"/>
    <col min="1043" max="1043" width="25.140625" style="91" customWidth="1"/>
    <col min="1044" max="1044" width="9.7109375" style="91" customWidth="1"/>
    <col min="1045" max="1045" width="16.28515625" style="91" customWidth="1"/>
    <col min="1046" max="1282" width="9.140625" style="91"/>
    <col min="1283" max="1283" width="4" style="91" customWidth="1"/>
    <col min="1284" max="1284" width="23.5703125" style="91" customWidth="1"/>
    <col min="1285" max="1285" width="16.42578125" style="91" customWidth="1"/>
    <col min="1286" max="1287" width="11.28515625" style="91" customWidth="1"/>
    <col min="1288" max="1289" width="7.42578125" style="91" customWidth="1"/>
    <col min="1290" max="1290" width="11.28515625" style="91" customWidth="1"/>
    <col min="1291" max="1292" width="7.42578125" style="91" customWidth="1"/>
    <col min="1293" max="1293" width="6.42578125" style="91" customWidth="1"/>
    <col min="1294" max="1294" width="8.85546875" style="91" customWidth="1"/>
    <col min="1295" max="1295" width="7.7109375" style="91" customWidth="1"/>
    <col min="1296" max="1296" width="8" style="91" customWidth="1"/>
    <col min="1297" max="1297" width="9.42578125" style="91" customWidth="1"/>
    <col min="1298" max="1298" width="6.42578125" style="91" customWidth="1"/>
    <col min="1299" max="1299" width="25.140625" style="91" customWidth="1"/>
    <col min="1300" max="1300" width="9.7109375" style="91" customWidth="1"/>
    <col min="1301" max="1301" width="16.28515625" style="91" customWidth="1"/>
    <col min="1302" max="1538" width="9.140625" style="91"/>
    <col min="1539" max="1539" width="4" style="91" customWidth="1"/>
    <col min="1540" max="1540" width="23.5703125" style="91" customWidth="1"/>
    <col min="1541" max="1541" width="16.42578125" style="91" customWidth="1"/>
    <col min="1542" max="1543" width="11.28515625" style="91" customWidth="1"/>
    <col min="1544" max="1545" width="7.42578125" style="91" customWidth="1"/>
    <col min="1546" max="1546" width="11.28515625" style="91" customWidth="1"/>
    <col min="1547" max="1548" width="7.42578125" style="91" customWidth="1"/>
    <col min="1549" max="1549" width="6.42578125" style="91" customWidth="1"/>
    <col min="1550" max="1550" width="8.85546875" style="91" customWidth="1"/>
    <col min="1551" max="1551" width="7.7109375" style="91" customWidth="1"/>
    <col min="1552" max="1552" width="8" style="91" customWidth="1"/>
    <col min="1553" max="1553" width="9.42578125" style="91" customWidth="1"/>
    <col min="1554" max="1554" width="6.42578125" style="91" customWidth="1"/>
    <col min="1555" max="1555" width="25.140625" style="91" customWidth="1"/>
    <col min="1556" max="1556" width="9.7109375" style="91" customWidth="1"/>
    <col min="1557" max="1557" width="16.28515625" style="91" customWidth="1"/>
    <col min="1558" max="1794" width="9.140625" style="91"/>
    <col min="1795" max="1795" width="4" style="91" customWidth="1"/>
    <col min="1796" max="1796" width="23.5703125" style="91" customWidth="1"/>
    <col min="1797" max="1797" width="16.42578125" style="91" customWidth="1"/>
    <col min="1798" max="1799" width="11.28515625" style="91" customWidth="1"/>
    <col min="1800" max="1801" width="7.42578125" style="91" customWidth="1"/>
    <col min="1802" max="1802" width="11.28515625" style="91" customWidth="1"/>
    <col min="1803" max="1804" width="7.42578125" style="91" customWidth="1"/>
    <col min="1805" max="1805" width="6.42578125" style="91" customWidth="1"/>
    <col min="1806" max="1806" width="8.85546875" style="91" customWidth="1"/>
    <col min="1807" max="1807" width="7.7109375" style="91" customWidth="1"/>
    <col min="1808" max="1808" width="8" style="91" customWidth="1"/>
    <col min="1809" max="1809" width="9.42578125" style="91" customWidth="1"/>
    <col min="1810" max="1810" width="6.42578125" style="91" customWidth="1"/>
    <col min="1811" max="1811" width="25.140625" style="91" customWidth="1"/>
    <col min="1812" max="1812" width="9.7109375" style="91" customWidth="1"/>
    <col min="1813" max="1813" width="16.28515625" style="91" customWidth="1"/>
    <col min="1814" max="2050" width="9.140625" style="91"/>
    <col min="2051" max="2051" width="4" style="91" customWidth="1"/>
    <col min="2052" max="2052" width="23.5703125" style="91" customWidth="1"/>
    <col min="2053" max="2053" width="16.42578125" style="91" customWidth="1"/>
    <col min="2054" max="2055" width="11.28515625" style="91" customWidth="1"/>
    <col min="2056" max="2057" width="7.42578125" style="91" customWidth="1"/>
    <col min="2058" max="2058" width="11.28515625" style="91" customWidth="1"/>
    <col min="2059" max="2060" width="7.42578125" style="91" customWidth="1"/>
    <col min="2061" max="2061" width="6.42578125" style="91" customWidth="1"/>
    <col min="2062" max="2062" width="8.85546875" style="91" customWidth="1"/>
    <col min="2063" max="2063" width="7.7109375" style="91" customWidth="1"/>
    <col min="2064" max="2064" width="8" style="91" customWidth="1"/>
    <col min="2065" max="2065" width="9.42578125" style="91" customWidth="1"/>
    <col min="2066" max="2066" width="6.42578125" style="91" customWidth="1"/>
    <col min="2067" max="2067" width="25.140625" style="91" customWidth="1"/>
    <col min="2068" max="2068" width="9.7109375" style="91" customWidth="1"/>
    <col min="2069" max="2069" width="16.28515625" style="91" customWidth="1"/>
    <col min="2070" max="2306" width="9.140625" style="91"/>
    <col min="2307" max="2307" width="4" style="91" customWidth="1"/>
    <col min="2308" max="2308" width="23.5703125" style="91" customWidth="1"/>
    <col min="2309" max="2309" width="16.42578125" style="91" customWidth="1"/>
    <col min="2310" max="2311" width="11.28515625" style="91" customWidth="1"/>
    <col min="2312" max="2313" width="7.42578125" style="91" customWidth="1"/>
    <col min="2314" max="2314" width="11.28515625" style="91" customWidth="1"/>
    <col min="2315" max="2316" width="7.42578125" style="91" customWidth="1"/>
    <col min="2317" max="2317" width="6.42578125" style="91" customWidth="1"/>
    <col min="2318" max="2318" width="8.85546875" style="91" customWidth="1"/>
    <col min="2319" max="2319" width="7.7109375" style="91" customWidth="1"/>
    <col min="2320" max="2320" width="8" style="91" customWidth="1"/>
    <col min="2321" max="2321" width="9.42578125" style="91" customWidth="1"/>
    <col min="2322" max="2322" width="6.42578125" style="91" customWidth="1"/>
    <col min="2323" max="2323" width="25.140625" style="91" customWidth="1"/>
    <col min="2324" max="2324" width="9.7109375" style="91" customWidth="1"/>
    <col min="2325" max="2325" width="16.28515625" style="91" customWidth="1"/>
    <col min="2326" max="2562" width="9.140625" style="91"/>
    <col min="2563" max="2563" width="4" style="91" customWidth="1"/>
    <col min="2564" max="2564" width="23.5703125" style="91" customWidth="1"/>
    <col min="2565" max="2565" width="16.42578125" style="91" customWidth="1"/>
    <col min="2566" max="2567" width="11.28515625" style="91" customWidth="1"/>
    <col min="2568" max="2569" width="7.42578125" style="91" customWidth="1"/>
    <col min="2570" max="2570" width="11.28515625" style="91" customWidth="1"/>
    <col min="2571" max="2572" width="7.42578125" style="91" customWidth="1"/>
    <col min="2573" max="2573" width="6.42578125" style="91" customWidth="1"/>
    <col min="2574" max="2574" width="8.85546875" style="91" customWidth="1"/>
    <col min="2575" max="2575" width="7.7109375" style="91" customWidth="1"/>
    <col min="2576" max="2576" width="8" style="91" customWidth="1"/>
    <col min="2577" max="2577" width="9.42578125" style="91" customWidth="1"/>
    <col min="2578" max="2578" width="6.42578125" style="91" customWidth="1"/>
    <col min="2579" max="2579" width="25.140625" style="91" customWidth="1"/>
    <col min="2580" max="2580" width="9.7109375" style="91" customWidth="1"/>
    <col min="2581" max="2581" width="16.28515625" style="91" customWidth="1"/>
    <col min="2582" max="2818" width="9.140625" style="91"/>
    <col min="2819" max="2819" width="4" style="91" customWidth="1"/>
    <col min="2820" max="2820" width="23.5703125" style="91" customWidth="1"/>
    <col min="2821" max="2821" width="16.42578125" style="91" customWidth="1"/>
    <col min="2822" max="2823" width="11.28515625" style="91" customWidth="1"/>
    <col min="2824" max="2825" width="7.42578125" style="91" customWidth="1"/>
    <col min="2826" max="2826" width="11.28515625" style="91" customWidth="1"/>
    <col min="2827" max="2828" width="7.42578125" style="91" customWidth="1"/>
    <col min="2829" max="2829" width="6.42578125" style="91" customWidth="1"/>
    <col min="2830" max="2830" width="8.85546875" style="91" customWidth="1"/>
    <col min="2831" max="2831" width="7.7109375" style="91" customWidth="1"/>
    <col min="2832" max="2832" width="8" style="91" customWidth="1"/>
    <col min="2833" max="2833" width="9.42578125" style="91" customWidth="1"/>
    <col min="2834" max="2834" width="6.42578125" style="91" customWidth="1"/>
    <col min="2835" max="2835" width="25.140625" style="91" customWidth="1"/>
    <col min="2836" max="2836" width="9.7109375" style="91" customWidth="1"/>
    <col min="2837" max="2837" width="16.28515625" style="91" customWidth="1"/>
    <col min="2838" max="3074" width="9.140625" style="91"/>
    <col min="3075" max="3075" width="4" style="91" customWidth="1"/>
    <col min="3076" max="3076" width="23.5703125" style="91" customWidth="1"/>
    <col min="3077" max="3077" width="16.42578125" style="91" customWidth="1"/>
    <col min="3078" max="3079" width="11.28515625" style="91" customWidth="1"/>
    <col min="3080" max="3081" width="7.42578125" style="91" customWidth="1"/>
    <col min="3082" max="3082" width="11.28515625" style="91" customWidth="1"/>
    <col min="3083" max="3084" width="7.42578125" style="91" customWidth="1"/>
    <col min="3085" max="3085" width="6.42578125" style="91" customWidth="1"/>
    <col min="3086" max="3086" width="8.85546875" style="91" customWidth="1"/>
    <col min="3087" max="3087" width="7.7109375" style="91" customWidth="1"/>
    <col min="3088" max="3088" width="8" style="91" customWidth="1"/>
    <col min="3089" max="3089" width="9.42578125" style="91" customWidth="1"/>
    <col min="3090" max="3090" width="6.42578125" style="91" customWidth="1"/>
    <col min="3091" max="3091" width="25.140625" style="91" customWidth="1"/>
    <col min="3092" max="3092" width="9.7109375" style="91" customWidth="1"/>
    <col min="3093" max="3093" width="16.28515625" style="91" customWidth="1"/>
    <col min="3094" max="3330" width="9.140625" style="91"/>
    <col min="3331" max="3331" width="4" style="91" customWidth="1"/>
    <col min="3332" max="3332" width="23.5703125" style="91" customWidth="1"/>
    <col min="3333" max="3333" width="16.42578125" style="91" customWidth="1"/>
    <col min="3334" max="3335" width="11.28515625" style="91" customWidth="1"/>
    <col min="3336" max="3337" width="7.42578125" style="91" customWidth="1"/>
    <col min="3338" max="3338" width="11.28515625" style="91" customWidth="1"/>
    <col min="3339" max="3340" width="7.42578125" style="91" customWidth="1"/>
    <col min="3341" max="3341" width="6.42578125" style="91" customWidth="1"/>
    <col min="3342" max="3342" width="8.85546875" style="91" customWidth="1"/>
    <col min="3343" max="3343" width="7.7109375" style="91" customWidth="1"/>
    <col min="3344" max="3344" width="8" style="91" customWidth="1"/>
    <col min="3345" max="3345" width="9.42578125" style="91" customWidth="1"/>
    <col min="3346" max="3346" width="6.42578125" style="91" customWidth="1"/>
    <col min="3347" max="3347" width="25.140625" style="91" customWidth="1"/>
    <col min="3348" max="3348" width="9.7109375" style="91" customWidth="1"/>
    <col min="3349" max="3349" width="16.28515625" style="91" customWidth="1"/>
    <col min="3350" max="3586" width="9.140625" style="91"/>
    <col min="3587" max="3587" width="4" style="91" customWidth="1"/>
    <col min="3588" max="3588" width="23.5703125" style="91" customWidth="1"/>
    <col min="3589" max="3589" width="16.42578125" style="91" customWidth="1"/>
    <col min="3590" max="3591" width="11.28515625" style="91" customWidth="1"/>
    <col min="3592" max="3593" width="7.42578125" style="91" customWidth="1"/>
    <col min="3594" max="3594" width="11.28515625" style="91" customWidth="1"/>
    <col min="3595" max="3596" width="7.42578125" style="91" customWidth="1"/>
    <col min="3597" max="3597" width="6.42578125" style="91" customWidth="1"/>
    <col min="3598" max="3598" width="8.85546875" style="91" customWidth="1"/>
    <col min="3599" max="3599" width="7.7109375" style="91" customWidth="1"/>
    <col min="3600" max="3600" width="8" style="91" customWidth="1"/>
    <col min="3601" max="3601" width="9.42578125" style="91" customWidth="1"/>
    <col min="3602" max="3602" width="6.42578125" style="91" customWidth="1"/>
    <col min="3603" max="3603" width="25.140625" style="91" customWidth="1"/>
    <col min="3604" max="3604" width="9.7109375" style="91" customWidth="1"/>
    <col min="3605" max="3605" width="16.28515625" style="91" customWidth="1"/>
    <col min="3606" max="3842" width="9.140625" style="91"/>
    <col min="3843" max="3843" width="4" style="91" customWidth="1"/>
    <col min="3844" max="3844" width="23.5703125" style="91" customWidth="1"/>
    <col min="3845" max="3845" width="16.42578125" style="91" customWidth="1"/>
    <col min="3846" max="3847" width="11.28515625" style="91" customWidth="1"/>
    <col min="3848" max="3849" width="7.42578125" style="91" customWidth="1"/>
    <col min="3850" max="3850" width="11.28515625" style="91" customWidth="1"/>
    <col min="3851" max="3852" width="7.42578125" style="91" customWidth="1"/>
    <col min="3853" max="3853" width="6.42578125" style="91" customWidth="1"/>
    <col min="3854" max="3854" width="8.85546875" style="91" customWidth="1"/>
    <col min="3855" max="3855" width="7.7109375" style="91" customWidth="1"/>
    <col min="3856" max="3856" width="8" style="91" customWidth="1"/>
    <col min="3857" max="3857" width="9.42578125" style="91" customWidth="1"/>
    <col min="3858" max="3858" width="6.42578125" style="91" customWidth="1"/>
    <col min="3859" max="3859" width="25.140625" style="91" customWidth="1"/>
    <col min="3860" max="3860" width="9.7109375" style="91" customWidth="1"/>
    <col min="3861" max="3861" width="16.28515625" style="91" customWidth="1"/>
    <col min="3862" max="4098" width="9.140625" style="91"/>
    <col min="4099" max="4099" width="4" style="91" customWidth="1"/>
    <col min="4100" max="4100" width="23.5703125" style="91" customWidth="1"/>
    <col min="4101" max="4101" width="16.42578125" style="91" customWidth="1"/>
    <col min="4102" max="4103" width="11.28515625" style="91" customWidth="1"/>
    <col min="4104" max="4105" width="7.42578125" style="91" customWidth="1"/>
    <col min="4106" max="4106" width="11.28515625" style="91" customWidth="1"/>
    <col min="4107" max="4108" width="7.42578125" style="91" customWidth="1"/>
    <col min="4109" max="4109" width="6.42578125" style="91" customWidth="1"/>
    <col min="4110" max="4110" width="8.85546875" style="91" customWidth="1"/>
    <col min="4111" max="4111" width="7.7109375" style="91" customWidth="1"/>
    <col min="4112" max="4112" width="8" style="91" customWidth="1"/>
    <col min="4113" max="4113" width="9.42578125" style="91" customWidth="1"/>
    <col min="4114" max="4114" width="6.42578125" style="91" customWidth="1"/>
    <col min="4115" max="4115" width="25.140625" style="91" customWidth="1"/>
    <col min="4116" max="4116" width="9.7109375" style="91" customWidth="1"/>
    <col min="4117" max="4117" width="16.28515625" style="91" customWidth="1"/>
    <col min="4118" max="4354" width="9.140625" style="91"/>
    <col min="4355" max="4355" width="4" style="91" customWidth="1"/>
    <col min="4356" max="4356" width="23.5703125" style="91" customWidth="1"/>
    <col min="4357" max="4357" width="16.42578125" style="91" customWidth="1"/>
    <col min="4358" max="4359" width="11.28515625" style="91" customWidth="1"/>
    <col min="4360" max="4361" width="7.42578125" style="91" customWidth="1"/>
    <col min="4362" max="4362" width="11.28515625" style="91" customWidth="1"/>
    <col min="4363" max="4364" width="7.42578125" style="91" customWidth="1"/>
    <col min="4365" max="4365" width="6.42578125" style="91" customWidth="1"/>
    <col min="4366" max="4366" width="8.85546875" style="91" customWidth="1"/>
    <col min="4367" max="4367" width="7.7109375" style="91" customWidth="1"/>
    <col min="4368" max="4368" width="8" style="91" customWidth="1"/>
    <col min="4369" max="4369" width="9.42578125" style="91" customWidth="1"/>
    <col min="4370" max="4370" width="6.42578125" style="91" customWidth="1"/>
    <col min="4371" max="4371" width="25.140625" style="91" customWidth="1"/>
    <col min="4372" max="4372" width="9.7109375" style="91" customWidth="1"/>
    <col min="4373" max="4373" width="16.28515625" style="91" customWidth="1"/>
    <col min="4374" max="4610" width="9.140625" style="91"/>
    <col min="4611" max="4611" width="4" style="91" customWidth="1"/>
    <col min="4612" max="4612" width="23.5703125" style="91" customWidth="1"/>
    <col min="4613" max="4613" width="16.42578125" style="91" customWidth="1"/>
    <col min="4614" max="4615" width="11.28515625" style="91" customWidth="1"/>
    <col min="4616" max="4617" width="7.42578125" style="91" customWidth="1"/>
    <col min="4618" max="4618" width="11.28515625" style="91" customWidth="1"/>
    <col min="4619" max="4620" width="7.42578125" style="91" customWidth="1"/>
    <col min="4621" max="4621" width="6.42578125" style="91" customWidth="1"/>
    <col min="4622" max="4622" width="8.85546875" style="91" customWidth="1"/>
    <col min="4623" max="4623" width="7.7109375" style="91" customWidth="1"/>
    <col min="4624" max="4624" width="8" style="91" customWidth="1"/>
    <col min="4625" max="4625" width="9.42578125" style="91" customWidth="1"/>
    <col min="4626" max="4626" width="6.42578125" style="91" customWidth="1"/>
    <col min="4627" max="4627" width="25.140625" style="91" customWidth="1"/>
    <col min="4628" max="4628" width="9.7109375" style="91" customWidth="1"/>
    <col min="4629" max="4629" width="16.28515625" style="91" customWidth="1"/>
    <col min="4630" max="4866" width="9.140625" style="91"/>
    <col min="4867" max="4867" width="4" style="91" customWidth="1"/>
    <col min="4868" max="4868" width="23.5703125" style="91" customWidth="1"/>
    <col min="4869" max="4869" width="16.42578125" style="91" customWidth="1"/>
    <col min="4870" max="4871" width="11.28515625" style="91" customWidth="1"/>
    <col min="4872" max="4873" width="7.42578125" style="91" customWidth="1"/>
    <col min="4874" max="4874" width="11.28515625" style="91" customWidth="1"/>
    <col min="4875" max="4876" width="7.42578125" style="91" customWidth="1"/>
    <col min="4877" max="4877" width="6.42578125" style="91" customWidth="1"/>
    <col min="4878" max="4878" width="8.85546875" style="91" customWidth="1"/>
    <col min="4879" max="4879" width="7.7109375" style="91" customWidth="1"/>
    <col min="4880" max="4880" width="8" style="91" customWidth="1"/>
    <col min="4881" max="4881" width="9.42578125" style="91" customWidth="1"/>
    <col min="4882" max="4882" width="6.42578125" style="91" customWidth="1"/>
    <col min="4883" max="4883" width="25.140625" style="91" customWidth="1"/>
    <col min="4884" max="4884" width="9.7109375" style="91" customWidth="1"/>
    <col min="4885" max="4885" width="16.28515625" style="91" customWidth="1"/>
    <col min="4886" max="5122" width="9.140625" style="91"/>
    <col min="5123" max="5123" width="4" style="91" customWidth="1"/>
    <col min="5124" max="5124" width="23.5703125" style="91" customWidth="1"/>
    <col min="5125" max="5125" width="16.42578125" style="91" customWidth="1"/>
    <col min="5126" max="5127" width="11.28515625" style="91" customWidth="1"/>
    <col min="5128" max="5129" width="7.42578125" style="91" customWidth="1"/>
    <col min="5130" max="5130" width="11.28515625" style="91" customWidth="1"/>
    <col min="5131" max="5132" width="7.42578125" style="91" customWidth="1"/>
    <col min="5133" max="5133" width="6.42578125" style="91" customWidth="1"/>
    <col min="5134" max="5134" width="8.85546875" style="91" customWidth="1"/>
    <col min="5135" max="5135" width="7.7109375" style="91" customWidth="1"/>
    <col min="5136" max="5136" width="8" style="91" customWidth="1"/>
    <col min="5137" max="5137" width="9.42578125" style="91" customWidth="1"/>
    <col min="5138" max="5138" width="6.42578125" style="91" customWidth="1"/>
    <col min="5139" max="5139" width="25.140625" style="91" customWidth="1"/>
    <col min="5140" max="5140" width="9.7109375" style="91" customWidth="1"/>
    <col min="5141" max="5141" width="16.28515625" style="91" customWidth="1"/>
    <col min="5142" max="5378" width="9.140625" style="91"/>
    <col min="5379" max="5379" width="4" style="91" customWidth="1"/>
    <col min="5380" max="5380" width="23.5703125" style="91" customWidth="1"/>
    <col min="5381" max="5381" width="16.42578125" style="91" customWidth="1"/>
    <col min="5382" max="5383" width="11.28515625" style="91" customWidth="1"/>
    <col min="5384" max="5385" width="7.42578125" style="91" customWidth="1"/>
    <col min="5386" max="5386" width="11.28515625" style="91" customWidth="1"/>
    <col min="5387" max="5388" width="7.42578125" style="91" customWidth="1"/>
    <col min="5389" max="5389" width="6.42578125" style="91" customWidth="1"/>
    <col min="5390" max="5390" width="8.85546875" style="91" customWidth="1"/>
    <col min="5391" max="5391" width="7.7109375" style="91" customWidth="1"/>
    <col min="5392" max="5392" width="8" style="91" customWidth="1"/>
    <col min="5393" max="5393" width="9.42578125" style="91" customWidth="1"/>
    <col min="5394" max="5394" width="6.42578125" style="91" customWidth="1"/>
    <col min="5395" max="5395" width="25.140625" style="91" customWidth="1"/>
    <col min="5396" max="5396" width="9.7109375" style="91" customWidth="1"/>
    <col min="5397" max="5397" width="16.28515625" style="91" customWidth="1"/>
    <col min="5398" max="5634" width="9.140625" style="91"/>
    <col min="5635" max="5635" width="4" style="91" customWidth="1"/>
    <col min="5636" max="5636" width="23.5703125" style="91" customWidth="1"/>
    <col min="5637" max="5637" width="16.42578125" style="91" customWidth="1"/>
    <col min="5638" max="5639" width="11.28515625" style="91" customWidth="1"/>
    <col min="5640" max="5641" width="7.42578125" style="91" customWidth="1"/>
    <col min="5642" max="5642" width="11.28515625" style="91" customWidth="1"/>
    <col min="5643" max="5644" width="7.42578125" style="91" customWidth="1"/>
    <col min="5645" max="5645" width="6.42578125" style="91" customWidth="1"/>
    <col min="5646" max="5646" width="8.85546875" style="91" customWidth="1"/>
    <col min="5647" max="5647" width="7.7109375" style="91" customWidth="1"/>
    <col min="5648" max="5648" width="8" style="91" customWidth="1"/>
    <col min="5649" max="5649" width="9.42578125" style="91" customWidth="1"/>
    <col min="5650" max="5650" width="6.42578125" style="91" customWidth="1"/>
    <col min="5651" max="5651" width="25.140625" style="91" customWidth="1"/>
    <col min="5652" max="5652" width="9.7109375" style="91" customWidth="1"/>
    <col min="5653" max="5653" width="16.28515625" style="91" customWidth="1"/>
    <col min="5654" max="5890" width="9.140625" style="91"/>
    <col min="5891" max="5891" width="4" style="91" customWidth="1"/>
    <col min="5892" max="5892" width="23.5703125" style="91" customWidth="1"/>
    <col min="5893" max="5893" width="16.42578125" style="91" customWidth="1"/>
    <col min="5894" max="5895" width="11.28515625" style="91" customWidth="1"/>
    <col min="5896" max="5897" width="7.42578125" style="91" customWidth="1"/>
    <col min="5898" max="5898" width="11.28515625" style="91" customWidth="1"/>
    <col min="5899" max="5900" width="7.42578125" style="91" customWidth="1"/>
    <col min="5901" max="5901" width="6.42578125" style="91" customWidth="1"/>
    <col min="5902" max="5902" width="8.85546875" style="91" customWidth="1"/>
    <col min="5903" max="5903" width="7.7109375" style="91" customWidth="1"/>
    <col min="5904" max="5904" width="8" style="91" customWidth="1"/>
    <col min="5905" max="5905" width="9.42578125" style="91" customWidth="1"/>
    <col min="5906" max="5906" width="6.42578125" style="91" customWidth="1"/>
    <col min="5907" max="5907" width="25.140625" style="91" customWidth="1"/>
    <col min="5908" max="5908" width="9.7109375" style="91" customWidth="1"/>
    <col min="5909" max="5909" width="16.28515625" style="91" customWidth="1"/>
    <col min="5910" max="6146" width="9.140625" style="91"/>
    <col min="6147" max="6147" width="4" style="91" customWidth="1"/>
    <col min="6148" max="6148" width="23.5703125" style="91" customWidth="1"/>
    <col min="6149" max="6149" width="16.42578125" style="91" customWidth="1"/>
    <col min="6150" max="6151" width="11.28515625" style="91" customWidth="1"/>
    <col min="6152" max="6153" width="7.42578125" style="91" customWidth="1"/>
    <col min="6154" max="6154" width="11.28515625" style="91" customWidth="1"/>
    <col min="6155" max="6156" width="7.42578125" style="91" customWidth="1"/>
    <col min="6157" max="6157" width="6.42578125" style="91" customWidth="1"/>
    <col min="6158" max="6158" width="8.85546875" style="91" customWidth="1"/>
    <col min="6159" max="6159" width="7.7109375" style="91" customWidth="1"/>
    <col min="6160" max="6160" width="8" style="91" customWidth="1"/>
    <col min="6161" max="6161" width="9.42578125" style="91" customWidth="1"/>
    <col min="6162" max="6162" width="6.42578125" style="91" customWidth="1"/>
    <col min="6163" max="6163" width="25.140625" style="91" customWidth="1"/>
    <col min="6164" max="6164" width="9.7109375" style="91" customWidth="1"/>
    <col min="6165" max="6165" width="16.28515625" style="91" customWidth="1"/>
    <col min="6166" max="6402" width="9.140625" style="91"/>
    <col min="6403" max="6403" width="4" style="91" customWidth="1"/>
    <col min="6404" max="6404" width="23.5703125" style="91" customWidth="1"/>
    <col min="6405" max="6405" width="16.42578125" style="91" customWidth="1"/>
    <col min="6406" max="6407" width="11.28515625" style="91" customWidth="1"/>
    <col min="6408" max="6409" width="7.42578125" style="91" customWidth="1"/>
    <col min="6410" max="6410" width="11.28515625" style="91" customWidth="1"/>
    <col min="6411" max="6412" width="7.42578125" style="91" customWidth="1"/>
    <col min="6413" max="6413" width="6.42578125" style="91" customWidth="1"/>
    <col min="6414" max="6414" width="8.85546875" style="91" customWidth="1"/>
    <col min="6415" max="6415" width="7.7109375" style="91" customWidth="1"/>
    <col min="6416" max="6416" width="8" style="91" customWidth="1"/>
    <col min="6417" max="6417" width="9.42578125" style="91" customWidth="1"/>
    <col min="6418" max="6418" width="6.42578125" style="91" customWidth="1"/>
    <col min="6419" max="6419" width="25.140625" style="91" customWidth="1"/>
    <col min="6420" max="6420" width="9.7109375" style="91" customWidth="1"/>
    <col min="6421" max="6421" width="16.28515625" style="91" customWidth="1"/>
    <col min="6422" max="6658" width="9.140625" style="91"/>
    <col min="6659" max="6659" width="4" style="91" customWidth="1"/>
    <col min="6660" max="6660" width="23.5703125" style="91" customWidth="1"/>
    <col min="6661" max="6661" width="16.42578125" style="91" customWidth="1"/>
    <col min="6662" max="6663" width="11.28515625" style="91" customWidth="1"/>
    <col min="6664" max="6665" width="7.42578125" style="91" customWidth="1"/>
    <col min="6666" max="6666" width="11.28515625" style="91" customWidth="1"/>
    <col min="6667" max="6668" width="7.42578125" style="91" customWidth="1"/>
    <col min="6669" max="6669" width="6.42578125" style="91" customWidth="1"/>
    <col min="6670" max="6670" width="8.85546875" style="91" customWidth="1"/>
    <col min="6671" max="6671" width="7.7109375" style="91" customWidth="1"/>
    <col min="6672" max="6672" width="8" style="91" customWidth="1"/>
    <col min="6673" max="6673" width="9.42578125" style="91" customWidth="1"/>
    <col min="6674" max="6674" width="6.42578125" style="91" customWidth="1"/>
    <col min="6675" max="6675" width="25.140625" style="91" customWidth="1"/>
    <col min="6676" max="6676" width="9.7109375" style="91" customWidth="1"/>
    <col min="6677" max="6677" width="16.28515625" style="91" customWidth="1"/>
    <col min="6678" max="6914" width="9.140625" style="91"/>
    <col min="6915" max="6915" width="4" style="91" customWidth="1"/>
    <col min="6916" max="6916" width="23.5703125" style="91" customWidth="1"/>
    <col min="6917" max="6917" width="16.42578125" style="91" customWidth="1"/>
    <col min="6918" max="6919" width="11.28515625" style="91" customWidth="1"/>
    <col min="6920" max="6921" width="7.42578125" style="91" customWidth="1"/>
    <col min="6922" max="6922" width="11.28515625" style="91" customWidth="1"/>
    <col min="6923" max="6924" width="7.42578125" style="91" customWidth="1"/>
    <col min="6925" max="6925" width="6.42578125" style="91" customWidth="1"/>
    <col min="6926" max="6926" width="8.85546875" style="91" customWidth="1"/>
    <col min="6927" max="6927" width="7.7109375" style="91" customWidth="1"/>
    <col min="6928" max="6928" width="8" style="91" customWidth="1"/>
    <col min="6929" max="6929" width="9.42578125" style="91" customWidth="1"/>
    <col min="6930" max="6930" width="6.42578125" style="91" customWidth="1"/>
    <col min="6931" max="6931" width="25.140625" style="91" customWidth="1"/>
    <col min="6932" max="6932" width="9.7109375" style="91" customWidth="1"/>
    <col min="6933" max="6933" width="16.28515625" style="91" customWidth="1"/>
    <col min="6934" max="7170" width="9.140625" style="91"/>
    <col min="7171" max="7171" width="4" style="91" customWidth="1"/>
    <col min="7172" max="7172" width="23.5703125" style="91" customWidth="1"/>
    <col min="7173" max="7173" width="16.42578125" style="91" customWidth="1"/>
    <col min="7174" max="7175" width="11.28515625" style="91" customWidth="1"/>
    <col min="7176" max="7177" width="7.42578125" style="91" customWidth="1"/>
    <col min="7178" max="7178" width="11.28515625" style="91" customWidth="1"/>
    <col min="7179" max="7180" width="7.42578125" style="91" customWidth="1"/>
    <col min="7181" max="7181" width="6.42578125" style="91" customWidth="1"/>
    <col min="7182" max="7182" width="8.85546875" style="91" customWidth="1"/>
    <col min="7183" max="7183" width="7.7109375" style="91" customWidth="1"/>
    <col min="7184" max="7184" width="8" style="91" customWidth="1"/>
    <col min="7185" max="7185" width="9.42578125" style="91" customWidth="1"/>
    <col min="7186" max="7186" width="6.42578125" style="91" customWidth="1"/>
    <col min="7187" max="7187" width="25.140625" style="91" customWidth="1"/>
    <col min="7188" max="7188" width="9.7109375" style="91" customWidth="1"/>
    <col min="7189" max="7189" width="16.28515625" style="91" customWidth="1"/>
    <col min="7190" max="7426" width="9.140625" style="91"/>
    <col min="7427" max="7427" width="4" style="91" customWidth="1"/>
    <col min="7428" max="7428" width="23.5703125" style="91" customWidth="1"/>
    <col min="7429" max="7429" width="16.42578125" style="91" customWidth="1"/>
    <col min="7430" max="7431" width="11.28515625" style="91" customWidth="1"/>
    <col min="7432" max="7433" width="7.42578125" style="91" customWidth="1"/>
    <col min="7434" max="7434" width="11.28515625" style="91" customWidth="1"/>
    <col min="7435" max="7436" width="7.42578125" style="91" customWidth="1"/>
    <col min="7437" max="7437" width="6.42578125" style="91" customWidth="1"/>
    <col min="7438" max="7438" width="8.85546875" style="91" customWidth="1"/>
    <col min="7439" max="7439" width="7.7109375" style="91" customWidth="1"/>
    <col min="7440" max="7440" width="8" style="91" customWidth="1"/>
    <col min="7441" max="7441" width="9.42578125" style="91" customWidth="1"/>
    <col min="7442" max="7442" width="6.42578125" style="91" customWidth="1"/>
    <col min="7443" max="7443" width="25.140625" style="91" customWidth="1"/>
    <col min="7444" max="7444" width="9.7109375" style="91" customWidth="1"/>
    <col min="7445" max="7445" width="16.28515625" style="91" customWidth="1"/>
    <col min="7446" max="7682" width="9.140625" style="91"/>
    <col min="7683" max="7683" width="4" style="91" customWidth="1"/>
    <col min="7684" max="7684" width="23.5703125" style="91" customWidth="1"/>
    <col min="7685" max="7685" width="16.42578125" style="91" customWidth="1"/>
    <col min="7686" max="7687" width="11.28515625" style="91" customWidth="1"/>
    <col min="7688" max="7689" width="7.42578125" style="91" customWidth="1"/>
    <col min="7690" max="7690" width="11.28515625" style="91" customWidth="1"/>
    <col min="7691" max="7692" width="7.42578125" style="91" customWidth="1"/>
    <col min="7693" max="7693" width="6.42578125" style="91" customWidth="1"/>
    <col min="7694" max="7694" width="8.85546875" style="91" customWidth="1"/>
    <col min="7695" max="7695" width="7.7109375" style="91" customWidth="1"/>
    <col min="7696" max="7696" width="8" style="91" customWidth="1"/>
    <col min="7697" max="7697" width="9.42578125" style="91" customWidth="1"/>
    <col min="7698" max="7698" width="6.42578125" style="91" customWidth="1"/>
    <col min="7699" max="7699" width="25.140625" style="91" customWidth="1"/>
    <col min="7700" max="7700" width="9.7109375" style="91" customWidth="1"/>
    <col min="7701" max="7701" width="16.28515625" style="91" customWidth="1"/>
    <col min="7702" max="7938" width="9.140625" style="91"/>
    <col min="7939" max="7939" width="4" style="91" customWidth="1"/>
    <col min="7940" max="7940" width="23.5703125" style="91" customWidth="1"/>
    <col min="7941" max="7941" width="16.42578125" style="91" customWidth="1"/>
    <col min="7942" max="7943" width="11.28515625" style="91" customWidth="1"/>
    <col min="7944" max="7945" width="7.42578125" style="91" customWidth="1"/>
    <col min="7946" max="7946" width="11.28515625" style="91" customWidth="1"/>
    <col min="7947" max="7948" width="7.42578125" style="91" customWidth="1"/>
    <col min="7949" max="7949" width="6.42578125" style="91" customWidth="1"/>
    <col min="7950" max="7950" width="8.85546875" style="91" customWidth="1"/>
    <col min="7951" max="7951" width="7.7109375" style="91" customWidth="1"/>
    <col min="7952" max="7952" width="8" style="91" customWidth="1"/>
    <col min="7953" max="7953" width="9.42578125" style="91" customWidth="1"/>
    <col min="7954" max="7954" width="6.42578125" style="91" customWidth="1"/>
    <col min="7955" max="7955" width="25.140625" style="91" customWidth="1"/>
    <col min="7956" max="7956" width="9.7109375" style="91" customWidth="1"/>
    <col min="7957" max="7957" width="16.28515625" style="91" customWidth="1"/>
    <col min="7958" max="8194" width="9.140625" style="91"/>
    <col min="8195" max="8195" width="4" style="91" customWidth="1"/>
    <col min="8196" max="8196" width="23.5703125" style="91" customWidth="1"/>
    <col min="8197" max="8197" width="16.42578125" style="91" customWidth="1"/>
    <col min="8198" max="8199" width="11.28515625" style="91" customWidth="1"/>
    <col min="8200" max="8201" width="7.42578125" style="91" customWidth="1"/>
    <col min="8202" max="8202" width="11.28515625" style="91" customWidth="1"/>
    <col min="8203" max="8204" width="7.42578125" style="91" customWidth="1"/>
    <col min="8205" max="8205" width="6.42578125" style="91" customWidth="1"/>
    <col min="8206" max="8206" width="8.85546875" style="91" customWidth="1"/>
    <col min="8207" max="8207" width="7.7109375" style="91" customWidth="1"/>
    <col min="8208" max="8208" width="8" style="91" customWidth="1"/>
    <col min="8209" max="8209" width="9.42578125" style="91" customWidth="1"/>
    <col min="8210" max="8210" width="6.42578125" style="91" customWidth="1"/>
    <col min="8211" max="8211" width="25.140625" style="91" customWidth="1"/>
    <col min="8212" max="8212" width="9.7109375" style="91" customWidth="1"/>
    <col min="8213" max="8213" width="16.28515625" style="91" customWidth="1"/>
    <col min="8214" max="8450" width="9.140625" style="91"/>
    <col min="8451" max="8451" width="4" style="91" customWidth="1"/>
    <col min="8452" max="8452" width="23.5703125" style="91" customWidth="1"/>
    <col min="8453" max="8453" width="16.42578125" style="91" customWidth="1"/>
    <col min="8454" max="8455" width="11.28515625" style="91" customWidth="1"/>
    <col min="8456" max="8457" width="7.42578125" style="91" customWidth="1"/>
    <col min="8458" max="8458" width="11.28515625" style="91" customWidth="1"/>
    <col min="8459" max="8460" width="7.42578125" style="91" customWidth="1"/>
    <col min="8461" max="8461" width="6.42578125" style="91" customWidth="1"/>
    <col min="8462" max="8462" width="8.85546875" style="91" customWidth="1"/>
    <col min="8463" max="8463" width="7.7109375" style="91" customWidth="1"/>
    <col min="8464" max="8464" width="8" style="91" customWidth="1"/>
    <col min="8465" max="8465" width="9.42578125" style="91" customWidth="1"/>
    <col min="8466" max="8466" width="6.42578125" style="91" customWidth="1"/>
    <col min="8467" max="8467" width="25.140625" style="91" customWidth="1"/>
    <col min="8468" max="8468" width="9.7109375" style="91" customWidth="1"/>
    <col min="8469" max="8469" width="16.28515625" style="91" customWidth="1"/>
    <col min="8470" max="8706" width="9.140625" style="91"/>
    <col min="8707" max="8707" width="4" style="91" customWidth="1"/>
    <col min="8708" max="8708" width="23.5703125" style="91" customWidth="1"/>
    <col min="8709" max="8709" width="16.42578125" style="91" customWidth="1"/>
    <col min="8710" max="8711" width="11.28515625" style="91" customWidth="1"/>
    <col min="8712" max="8713" width="7.42578125" style="91" customWidth="1"/>
    <col min="8714" max="8714" width="11.28515625" style="91" customWidth="1"/>
    <col min="8715" max="8716" width="7.42578125" style="91" customWidth="1"/>
    <col min="8717" max="8717" width="6.42578125" style="91" customWidth="1"/>
    <col min="8718" max="8718" width="8.85546875" style="91" customWidth="1"/>
    <col min="8719" max="8719" width="7.7109375" style="91" customWidth="1"/>
    <col min="8720" max="8720" width="8" style="91" customWidth="1"/>
    <col min="8721" max="8721" width="9.42578125" style="91" customWidth="1"/>
    <col min="8722" max="8722" width="6.42578125" style="91" customWidth="1"/>
    <col min="8723" max="8723" width="25.140625" style="91" customWidth="1"/>
    <col min="8724" max="8724" width="9.7109375" style="91" customWidth="1"/>
    <col min="8725" max="8725" width="16.28515625" style="91" customWidth="1"/>
    <col min="8726" max="8962" width="9.140625" style="91"/>
    <col min="8963" max="8963" width="4" style="91" customWidth="1"/>
    <col min="8964" max="8964" width="23.5703125" style="91" customWidth="1"/>
    <col min="8965" max="8965" width="16.42578125" style="91" customWidth="1"/>
    <col min="8966" max="8967" width="11.28515625" style="91" customWidth="1"/>
    <col min="8968" max="8969" width="7.42578125" style="91" customWidth="1"/>
    <col min="8970" max="8970" width="11.28515625" style="91" customWidth="1"/>
    <col min="8971" max="8972" width="7.42578125" style="91" customWidth="1"/>
    <col min="8973" max="8973" width="6.42578125" style="91" customWidth="1"/>
    <col min="8974" max="8974" width="8.85546875" style="91" customWidth="1"/>
    <col min="8975" max="8975" width="7.7109375" style="91" customWidth="1"/>
    <col min="8976" max="8976" width="8" style="91" customWidth="1"/>
    <col min="8977" max="8977" width="9.42578125" style="91" customWidth="1"/>
    <col min="8978" max="8978" width="6.42578125" style="91" customWidth="1"/>
    <col min="8979" max="8979" width="25.140625" style="91" customWidth="1"/>
    <col min="8980" max="8980" width="9.7109375" style="91" customWidth="1"/>
    <col min="8981" max="8981" width="16.28515625" style="91" customWidth="1"/>
    <col min="8982" max="9218" width="9.140625" style="91"/>
    <col min="9219" max="9219" width="4" style="91" customWidth="1"/>
    <col min="9220" max="9220" width="23.5703125" style="91" customWidth="1"/>
    <col min="9221" max="9221" width="16.42578125" style="91" customWidth="1"/>
    <col min="9222" max="9223" width="11.28515625" style="91" customWidth="1"/>
    <col min="9224" max="9225" width="7.42578125" style="91" customWidth="1"/>
    <col min="9226" max="9226" width="11.28515625" style="91" customWidth="1"/>
    <col min="9227" max="9228" width="7.42578125" style="91" customWidth="1"/>
    <col min="9229" max="9229" width="6.42578125" style="91" customWidth="1"/>
    <col min="9230" max="9230" width="8.85546875" style="91" customWidth="1"/>
    <col min="9231" max="9231" width="7.7109375" style="91" customWidth="1"/>
    <col min="9232" max="9232" width="8" style="91" customWidth="1"/>
    <col min="9233" max="9233" width="9.42578125" style="91" customWidth="1"/>
    <col min="9234" max="9234" width="6.42578125" style="91" customWidth="1"/>
    <col min="9235" max="9235" width="25.140625" style="91" customWidth="1"/>
    <col min="9236" max="9236" width="9.7109375" style="91" customWidth="1"/>
    <col min="9237" max="9237" width="16.28515625" style="91" customWidth="1"/>
    <col min="9238" max="9474" width="9.140625" style="91"/>
    <col min="9475" max="9475" width="4" style="91" customWidth="1"/>
    <col min="9476" max="9476" width="23.5703125" style="91" customWidth="1"/>
    <col min="9477" max="9477" width="16.42578125" style="91" customWidth="1"/>
    <col min="9478" max="9479" width="11.28515625" style="91" customWidth="1"/>
    <col min="9480" max="9481" width="7.42578125" style="91" customWidth="1"/>
    <col min="9482" max="9482" width="11.28515625" style="91" customWidth="1"/>
    <col min="9483" max="9484" width="7.42578125" style="91" customWidth="1"/>
    <col min="9485" max="9485" width="6.42578125" style="91" customWidth="1"/>
    <col min="9486" max="9486" width="8.85546875" style="91" customWidth="1"/>
    <col min="9487" max="9487" width="7.7109375" style="91" customWidth="1"/>
    <col min="9488" max="9488" width="8" style="91" customWidth="1"/>
    <col min="9489" max="9489" width="9.42578125" style="91" customWidth="1"/>
    <col min="9490" max="9490" width="6.42578125" style="91" customWidth="1"/>
    <col min="9491" max="9491" width="25.140625" style="91" customWidth="1"/>
    <col min="9492" max="9492" width="9.7109375" style="91" customWidth="1"/>
    <col min="9493" max="9493" width="16.28515625" style="91" customWidth="1"/>
    <col min="9494" max="9730" width="9.140625" style="91"/>
    <col min="9731" max="9731" width="4" style="91" customWidth="1"/>
    <col min="9732" max="9732" width="23.5703125" style="91" customWidth="1"/>
    <col min="9733" max="9733" width="16.42578125" style="91" customWidth="1"/>
    <col min="9734" max="9735" width="11.28515625" style="91" customWidth="1"/>
    <col min="9736" max="9737" width="7.42578125" style="91" customWidth="1"/>
    <col min="9738" max="9738" width="11.28515625" style="91" customWidth="1"/>
    <col min="9739" max="9740" width="7.42578125" style="91" customWidth="1"/>
    <col min="9741" max="9741" width="6.42578125" style="91" customWidth="1"/>
    <col min="9742" max="9742" width="8.85546875" style="91" customWidth="1"/>
    <col min="9743" max="9743" width="7.7109375" style="91" customWidth="1"/>
    <col min="9744" max="9744" width="8" style="91" customWidth="1"/>
    <col min="9745" max="9745" width="9.42578125" style="91" customWidth="1"/>
    <col min="9746" max="9746" width="6.42578125" style="91" customWidth="1"/>
    <col min="9747" max="9747" width="25.140625" style="91" customWidth="1"/>
    <col min="9748" max="9748" width="9.7109375" style="91" customWidth="1"/>
    <col min="9749" max="9749" width="16.28515625" style="91" customWidth="1"/>
    <col min="9750" max="9986" width="9.140625" style="91"/>
    <col min="9987" max="9987" width="4" style="91" customWidth="1"/>
    <col min="9988" max="9988" width="23.5703125" style="91" customWidth="1"/>
    <col min="9989" max="9989" width="16.42578125" style="91" customWidth="1"/>
    <col min="9990" max="9991" width="11.28515625" style="91" customWidth="1"/>
    <col min="9992" max="9993" width="7.42578125" style="91" customWidth="1"/>
    <col min="9994" max="9994" width="11.28515625" style="91" customWidth="1"/>
    <col min="9995" max="9996" width="7.42578125" style="91" customWidth="1"/>
    <col min="9997" max="9997" width="6.42578125" style="91" customWidth="1"/>
    <col min="9998" max="9998" width="8.85546875" style="91" customWidth="1"/>
    <col min="9999" max="9999" width="7.7109375" style="91" customWidth="1"/>
    <col min="10000" max="10000" width="8" style="91" customWidth="1"/>
    <col min="10001" max="10001" width="9.42578125" style="91" customWidth="1"/>
    <col min="10002" max="10002" width="6.42578125" style="91" customWidth="1"/>
    <col min="10003" max="10003" width="25.140625" style="91" customWidth="1"/>
    <col min="10004" max="10004" width="9.7109375" style="91" customWidth="1"/>
    <col min="10005" max="10005" width="16.28515625" style="91" customWidth="1"/>
    <col min="10006" max="10242" width="9.140625" style="91"/>
    <col min="10243" max="10243" width="4" style="91" customWidth="1"/>
    <col min="10244" max="10244" width="23.5703125" style="91" customWidth="1"/>
    <col min="10245" max="10245" width="16.42578125" style="91" customWidth="1"/>
    <col min="10246" max="10247" width="11.28515625" style="91" customWidth="1"/>
    <col min="10248" max="10249" width="7.42578125" style="91" customWidth="1"/>
    <col min="10250" max="10250" width="11.28515625" style="91" customWidth="1"/>
    <col min="10251" max="10252" width="7.42578125" style="91" customWidth="1"/>
    <col min="10253" max="10253" width="6.42578125" style="91" customWidth="1"/>
    <col min="10254" max="10254" width="8.85546875" style="91" customWidth="1"/>
    <col min="10255" max="10255" width="7.7109375" style="91" customWidth="1"/>
    <col min="10256" max="10256" width="8" style="91" customWidth="1"/>
    <col min="10257" max="10257" width="9.42578125" style="91" customWidth="1"/>
    <col min="10258" max="10258" width="6.42578125" style="91" customWidth="1"/>
    <col min="10259" max="10259" width="25.140625" style="91" customWidth="1"/>
    <col min="10260" max="10260" width="9.7109375" style="91" customWidth="1"/>
    <col min="10261" max="10261" width="16.28515625" style="91" customWidth="1"/>
    <col min="10262" max="10498" width="9.140625" style="91"/>
    <col min="10499" max="10499" width="4" style="91" customWidth="1"/>
    <col min="10500" max="10500" width="23.5703125" style="91" customWidth="1"/>
    <col min="10501" max="10501" width="16.42578125" style="91" customWidth="1"/>
    <col min="10502" max="10503" width="11.28515625" style="91" customWidth="1"/>
    <col min="10504" max="10505" width="7.42578125" style="91" customWidth="1"/>
    <col min="10506" max="10506" width="11.28515625" style="91" customWidth="1"/>
    <col min="10507" max="10508" width="7.42578125" style="91" customWidth="1"/>
    <col min="10509" max="10509" width="6.42578125" style="91" customWidth="1"/>
    <col min="10510" max="10510" width="8.85546875" style="91" customWidth="1"/>
    <col min="10511" max="10511" width="7.7109375" style="91" customWidth="1"/>
    <col min="10512" max="10512" width="8" style="91" customWidth="1"/>
    <col min="10513" max="10513" width="9.42578125" style="91" customWidth="1"/>
    <col min="10514" max="10514" width="6.42578125" style="91" customWidth="1"/>
    <col min="10515" max="10515" width="25.140625" style="91" customWidth="1"/>
    <col min="10516" max="10516" width="9.7109375" style="91" customWidth="1"/>
    <col min="10517" max="10517" width="16.28515625" style="91" customWidth="1"/>
    <col min="10518" max="10754" width="9.140625" style="91"/>
    <col min="10755" max="10755" width="4" style="91" customWidth="1"/>
    <col min="10756" max="10756" width="23.5703125" style="91" customWidth="1"/>
    <col min="10757" max="10757" width="16.42578125" style="91" customWidth="1"/>
    <col min="10758" max="10759" width="11.28515625" style="91" customWidth="1"/>
    <col min="10760" max="10761" width="7.42578125" style="91" customWidth="1"/>
    <col min="10762" max="10762" width="11.28515625" style="91" customWidth="1"/>
    <col min="10763" max="10764" width="7.42578125" style="91" customWidth="1"/>
    <col min="10765" max="10765" width="6.42578125" style="91" customWidth="1"/>
    <col min="10766" max="10766" width="8.85546875" style="91" customWidth="1"/>
    <col min="10767" max="10767" width="7.7109375" style="91" customWidth="1"/>
    <col min="10768" max="10768" width="8" style="91" customWidth="1"/>
    <col min="10769" max="10769" width="9.42578125" style="91" customWidth="1"/>
    <col min="10770" max="10770" width="6.42578125" style="91" customWidth="1"/>
    <col min="10771" max="10771" width="25.140625" style="91" customWidth="1"/>
    <col min="10772" max="10772" width="9.7109375" style="91" customWidth="1"/>
    <col min="10773" max="10773" width="16.28515625" style="91" customWidth="1"/>
    <col min="10774" max="11010" width="9.140625" style="91"/>
    <col min="11011" max="11011" width="4" style="91" customWidth="1"/>
    <col min="11012" max="11012" width="23.5703125" style="91" customWidth="1"/>
    <col min="11013" max="11013" width="16.42578125" style="91" customWidth="1"/>
    <col min="11014" max="11015" width="11.28515625" style="91" customWidth="1"/>
    <col min="11016" max="11017" width="7.42578125" style="91" customWidth="1"/>
    <col min="11018" max="11018" width="11.28515625" style="91" customWidth="1"/>
    <col min="11019" max="11020" width="7.42578125" style="91" customWidth="1"/>
    <col min="11021" max="11021" width="6.42578125" style="91" customWidth="1"/>
    <col min="11022" max="11022" width="8.85546875" style="91" customWidth="1"/>
    <col min="11023" max="11023" width="7.7109375" style="91" customWidth="1"/>
    <col min="11024" max="11024" width="8" style="91" customWidth="1"/>
    <col min="11025" max="11025" width="9.42578125" style="91" customWidth="1"/>
    <col min="11026" max="11026" width="6.42578125" style="91" customWidth="1"/>
    <col min="11027" max="11027" width="25.140625" style="91" customWidth="1"/>
    <col min="11028" max="11028" width="9.7109375" style="91" customWidth="1"/>
    <col min="11029" max="11029" width="16.28515625" style="91" customWidth="1"/>
    <col min="11030" max="11266" width="9.140625" style="91"/>
    <col min="11267" max="11267" width="4" style="91" customWidth="1"/>
    <col min="11268" max="11268" width="23.5703125" style="91" customWidth="1"/>
    <col min="11269" max="11269" width="16.42578125" style="91" customWidth="1"/>
    <col min="11270" max="11271" width="11.28515625" style="91" customWidth="1"/>
    <col min="11272" max="11273" width="7.42578125" style="91" customWidth="1"/>
    <col min="11274" max="11274" width="11.28515625" style="91" customWidth="1"/>
    <col min="11275" max="11276" width="7.42578125" style="91" customWidth="1"/>
    <col min="11277" max="11277" width="6.42578125" style="91" customWidth="1"/>
    <col min="11278" max="11278" width="8.85546875" style="91" customWidth="1"/>
    <col min="11279" max="11279" width="7.7109375" style="91" customWidth="1"/>
    <col min="11280" max="11280" width="8" style="91" customWidth="1"/>
    <col min="11281" max="11281" width="9.42578125" style="91" customWidth="1"/>
    <col min="11282" max="11282" width="6.42578125" style="91" customWidth="1"/>
    <col min="11283" max="11283" width="25.140625" style="91" customWidth="1"/>
    <col min="11284" max="11284" width="9.7109375" style="91" customWidth="1"/>
    <col min="11285" max="11285" width="16.28515625" style="91" customWidth="1"/>
    <col min="11286" max="11522" width="9.140625" style="91"/>
    <col min="11523" max="11523" width="4" style="91" customWidth="1"/>
    <col min="11524" max="11524" width="23.5703125" style="91" customWidth="1"/>
    <col min="11525" max="11525" width="16.42578125" style="91" customWidth="1"/>
    <col min="11526" max="11527" width="11.28515625" style="91" customWidth="1"/>
    <col min="11528" max="11529" width="7.42578125" style="91" customWidth="1"/>
    <col min="11530" max="11530" width="11.28515625" style="91" customWidth="1"/>
    <col min="11531" max="11532" width="7.42578125" style="91" customWidth="1"/>
    <col min="11533" max="11533" width="6.42578125" style="91" customWidth="1"/>
    <col min="11534" max="11534" width="8.85546875" style="91" customWidth="1"/>
    <col min="11535" max="11535" width="7.7109375" style="91" customWidth="1"/>
    <col min="11536" max="11536" width="8" style="91" customWidth="1"/>
    <col min="11537" max="11537" width="9.42578125" style="91" customWidth="1"/>
    <col min="11538" max="11538" width="6.42578125" style="91" customWidth="1"/>
    <col min="11539" max="11539" width="25.140625" style="91" customWidth="1"/>
    <col min="11540" max="11540" width="9.7109375" style="91" customWidth="1"/>
    <col min="11541" max="11541" width="16.28515625" style="91" customWidth="1"/>
    <col min="11542" max="11778" width="9.140625" style="91"/>
    <col min="11779" max="11779" width="4" style="91" customWidth="1"/>
    <col min="11780" max="11780" width="23.5703125" style="91" customWidth="1"/>
    <col min="11781" max="11781" width="16.42578125" style="91" customWidth="1"/>
    <col min="11782" max="11783" width="11.28515625" style="91" customWidth="1"/>
    <col min="11784" max="11785" width="7.42578125" style="91" customWidth="1"/>
    <col min="11786" max="11786" width="11.28515625" style="91" customWidth="1"/>
    <col min="11787" max="11788" width="7.42578125" style="91" customWidth="1"/>
    <col min="11789" max="11789" width="6.42578125" style="91" customWidth="1"/>
    <col min="11790" max="11790" width="8.85546875" style="91" customWidth="1"/>
    <col min="11791" max="11791" width="7.7109375" style="91" customWidth="1"/>
    <col min="11792" max="11792" width="8" style="91" customWidth="1"/>
    <col min="11793" max="11793" width="9.42578125" style="91" customWidth="1"/>
    <col min="11794" max="11794" width="6.42578125" style="91" customWidth="1"/>
    <col min="11795" max="11795" width="25.140625" style="91" customWidth="1"/>
    <col min="11796" max="11796" width="9.7109375" style="91" customWidth="1"/>
    <col min="11797" max="11797" width="16.28515625" style="91" customWidth="1"/>
    <col min="11798" max="12034" width="9.140625" style="91"/>
    <col min="12035" max="12035" width="4" style="91" customWidth="1"/>
    <col min="12036" max="12036" width="23.5703125" style="91" customWidth="1"/>
    <col min="12037" max="12037" width="16.42578125" style="91" customWidth="1"/>
    <col min="12038" max="12039" width="11.28515625" style="91" customWidth="1"/>
    <col min="12040" max="12041" width="7.42578125" style="91" customWidth="1"/>
    <col min="12042" max="12042" width="11.28515625" style="91" customWidth="1"/>
    <col min="12043" max="12044" width="7.42578125" style="91" customWidth="1"/>
    <col min="12045" max="12045" width="6.42578125" style="91" customWidth="1"/>
    <col min="12046" max="12046" width="8.85546875" style="91" customWidth="1"/>
    <col min="12047" max="12047" width="7.7109375" style="91" customWidth="1"/>
    <col min="12048" max="12048" width="8" style="91" customWidth="1"/>
    <col min="12049" max="12049" width="9.42578125" style="91" customWidth="1"/>
    <col min="12050" max="12050" width="6.42578125" style="91" customWidth="1"/>
    <col min="12051" max="12051" width="25.140625" style="91" customWidth="1"/>
    <col min="12052" max="12052" width="9.7109375" style="91" customWidth="1"/>
    <col min="12053" max="12053" width="16.28515625" style="91" customWidth="1"/>
    <col min="12054" max="12290" width="9.140625" style="91"/>
    <col min="12291" max="12291" width="4" style="91" customWidth="1"/>
    <col min="12292" max="12292" width="23.5703125" style="91" customWidth="1"/>
    <col min="12293" max="12293" width="16.42578125" style="91" customWidth="1"/>
    <col min="12294" max="12295" width="11.28515625" style="91" customWidth="1"/>
    <col min="12296" max="12297" width="7.42578125" style="91" customWidth="1"/>
    <col min="12298" max="12298" width="11.28515625" style="91" customWidth="1"/>
    <col min="12299" max="12300" width="7.42578125" style="91" customWidth="1"/>
    <col min="12301" max="12301" width="6.42578125" style="91" customWidth="1"/>
    <col min="12302" max="12302" width="8.85546875" style="91" customWidth="1"/>
    <col min="12303" max="12303" width="7.7109375" style="91" customWidth="1"/>
    <col min="12304" max="12304" width="8" style="91" customWidth="1"/>
    <col min="12305" max="12305" width="9.42578125" style="91" customWidth="1"/>
    <col min="12306" max="12306" width="6.42578125" style="91" customWidth="1"/>
    <col min="12307" max="12307" width="25.140625" style="91" customWidth="1"/>
    <col min="12308" max="12308" width="9.7109375" style="91" customWidth="1"/>
    <col min="12309" max="12309" width="16.28515625" style="91" customWidth="1"/>
    <col min="12310" max="12546" width="9.140625" style="91"/>
    <col min="12547" max="12547" width="4" style="91" customWidth="1"/>
    <col min="12548" max="12548" width="23.5703125" style="91" customWidth="1"/>
    <col min="12549" max="12549" width="16.42578125" style="91" customWidth="1"/>
    <col min="12550" max="12551" width="11.28515625" style="91" customWidth="1"/>
    <col min="12552" max="12553" width="7.42578125" style="91" customWidth="1"/>
    <col min="12554" max="12554" width="11.28515625" style="91" customWidth="1"/>
    <col min="12555" max="12556" width="7.42578125" style="91" customWidth="1"/>
    <col min="12557" max="12557" width="6.42578125" style="91" customWidth="1"/>
    <col min="12558" max="12558" width="8.85546875" style="91" customWidth="1"/>
    <col min="12559" max="12559" width="7.7109375" style="91" customWidth="1"/>
    <col min="12560" max="12560" width="8" style="91" customWidth="1"/>
    <col min="12561" max="12561" width="9.42578125" style="91" customWidth="1"/>
    <col min="12562" max="12562" width="6.42578125" style="91" customWidth="1"/>
    <col min="12563" max="12563" width="25.140625" style="91" customWidth="1"/>
    <col min="12564" max="12564" width="9.7109375" style="91" customWidth="1"/>
    <col min="12565" max="12565" width="16.28515625" style="91" customWidth="1"/>
    <col min="12566" max="12802" width="9.140625" style="91"/>
    <col min="12803" max="12803" width="4" style="91" customWidth="1"/>
    <col min="12804" max="12804" width="23.5703125" style="91" customWidth="1"/>
    <col min="12805" max="12805" width="16.42578125" style="91" customWidth="1"/>
    <col min="12806" max="12807" width="11.28515625" style="91" customWidth="1"/>
    <col min="12808" max="12809" width="7.42578125" style="91" customWidth="1"/>
    <col min="12810" max="12810" width="11.28515625" style="91" customWidth="1"/>
    <col min="12811" max="12812" width="7.42578125" style="91" customWidth="1"/>
    <col min="12813" max="12813" width="6.42578125" style="91" customWidth="1"/>
    <col min="12814" max="12814" width="8.85546875" style="91" customWidth="1"/>
    <col min="12815" max="12815" width="7.7109375" style="91" customWidth="1"/>
    <col min="12816" max="12816" width="8" style="91" customWidth="1"/>
    <col min="12817" max="12817" width="9.42578125" style="91" customWidth="1"/>
    <col min="12818" max="12818" width="6.42578125" style="91" customWidth="1"/>
    <col min="12819" max="12819" width="25.140625" style="91" customWidth="1"/>
    <col min="12820" max="12820" width="9.7109375" style="91" customWidth="1"/>
    <col min="12821" max="12821" width="16.28515625" style="91" customWidth="1"/>
    <col min="12822" max="13058" width="9.140625" style="91"/>
    <col min="13059" max="13059" width="4" style="91" customWidth="1"/>
    <col min="13060" max="13060" width="23.5703125" style="91" customWidth="1"/>
    <col min="13061" max="13061" width="16.42578125" style="91" customWidth="1"/>
    <col min="13062" max="13063" width="11.28515625" style="91" customWidth="1"/>
    <col min="13064" max="13065" width="7.42578125" style="91" customWidth="1"/>
    <col min="13066" max="13066" width="11.28515625" style="91" customWidth="1"/>
    <col min="13067" max="13068" width="7.42578125" style="91" customWidth="1"/>
    <col min="13069" max="13069" width="6.42578125" style="91" customWidth="1"/>
    <col min="13070" max="13070" width="8.85546875" style="91" customWidth="1"/>
    <col min="13071" max="13071" width="7.7109375" style="91" customWidth="1"/>
    <col min="13072" max="13072" width="8" style="91" customWidth="1"/>
    <col min="13073" max="13073" width="9.42578125" style="91" customWidth="1"/>
    <col min="13074" max="13074" width="6.42578125" style="91" customWidth="1"/>
    <col min="13075" max="13075" width="25.140625" style="91" customWidth="1"/>
    <col min="13076" max="13076" width="9.7109375" style="91" customWidth="1"/>
    <col min="13077" max="13077" width="16.28515625" style="91" customWidth="1"/>
    <col min="13078" max="13314" width="9.140625" style="91"/>
    <col min="13315" max="13315" width="4" style="91" customWidth="1"/>
    <col min="13316" max="13316" width="23.5703125" style="91" customWidth="1"/>
    <col min="13317" max="13317" width="16.42578125" style="91" customWidth="1"/>
    <col min="13318" max="13319" width="11.28515625" style="91" customWidth="1"/>
    <col min="13320" max="13321" width="7.42578125" style="91" customWidth="1"/>
    <col min="13322" max="13322" width="11.28515625" style="91" customWidth="1"/>
    <col min="13323" max="13324" width="7.42578125" style="91" customWidth="1"/>
    <col min="13325" max="13325" width="6.42578125" style="91" customWidth="1"/>
    <col min="13326" max="13326" width="8.85546875" style="91" customWidth="1"/>
    <col min="13327" max="13327" width="7.7109375" style="91" customWidth="1"/>
    <col min="13328" max="13328" width="8" style="91" customWidth="1"/>
    <col min="13329" max="13329" width="9.42578125" style="91" customWidth="1"/>
    <col min="13330" max="13330" width="6.42578125" style="91" customWidth="1"/>
    <col min="13331" max="13331" width="25.140625" style="91" customWidth="1"/>
    <col min="13332" max="13332" width="9.7109375" style="91" customWidth="1"/>
    <col min="13333" max="13333" width="16.28515625" style="91" customWidth="1"/>
    <col min="13334" max="13570" width="9.140625" style="91"/>
    <col min="13571" max="13571" width="4" style="91" customWidth="1"/>
    <col min="13572" max="13572" width="23.5703125" style="91" customWidth="1"/>
    <col min="13573" max="13573" width="16.42578125" style="91" customWidth="1"/>
    <col min="13574" max="13575" width="11.28515625" style="91" customWidth="1"/>
    <col min="13576" max="13577" width="7.42578125" style="91" customWidth="1"/>
    <col min="13578" max="13578" width="11.28515625" style="91" customWidth="1"/>
    <col min="13579" max="13580" width="7.42578125" style="91" customWidth="1"/>
    <col min="13581" max="13581" width="6.42578125" style="91" customWidth="1"/>
    <col min="13582" max="13582" width="8.85546875" style="91" customWidth="1"/>
    <col min="13583" max="13583" width="7.7109375" style="91" customWidth="1"/>
    <col min="13584" max="13584" width="8" style="91" customWidth="1"/>
    <col min="13585" max="13585" width="9.42578125" style="91" customWidth="1"/>
    <col min="13586" max="13586" width="6.42578125" style="91" customWidth="1"/>
    <col min="13587" max="13587" width="25.140625" style="91" customWidth="1"/>
    <col min="13588" max="13588" width="9.7109375" style="91" customWidth="1"/>
    <col min="13589" max="13589" width="16.28515625" style="91" customWidth="1"/>
    <col min="13590" max="13826" width="9.140625" style="91"/>
    <col min="13827" max="13827" width="4" style="91" customWidth="1"/>
    <col min="13828" max="13828" width="23.5703125" style="91" customWidth="1"/>
    <col min="13829" max="13829" width="16.42578125" style="91" customWidth="1"/>
    <col min="13830" max="13831" width="11.28515625" style="91" customWidth="1"/>
    <col min="13832" max="13833" width="7.42578125" style="91" customWidth="1"/>
    <col min="13834" max="13834" width="11.28515625" style="91" customWidth="1"/>
    <col min="13835" max="13836" width="7.42578125" style="91" customWidth="1"/>
    <col min="13837" max="13837" width="6.42578125" style="91" customWidth="1"/>
    <col min="13838" max="13838" width="8.85546875" style="91" customWidth="1"/>
    <col min="13839" max="13839" width="7.7109375" style="91" customWidth="1"/>
    <col min="13840" max="13840" width="8" style="91" customWidth="1"/>
    <col min="13841" max="13841" width="9.42578125" style="91" customWidth="1"/>
    <col min="13842" max="13842" width="6.42578125" style="91" customWidth="1"/>
    <col min="13843" max="13843" width="25.140625" style="91" customWidth="1"/>
    <col min="13844" max="13844" width="9.7109375" style="91" customWidth="1"/>
    <col min="13845" max="13845" width="16.28515625" style="91" customWidth="1"/>
    <col min="13846" max="14082" width="9.140625" style="91"/>
    <col min="14083" max="14083" width="4" style="91" customWidth="1"/>
    <col min="14084" max="14084" width="23.5703125" style="91" customWidth="1"/>
    <col min="14085" max="14085" width="16.42578125" style="91" customWidth="1"/>
    <col min="14086" max="14087" width="11.28515625" style="91" customWidth="1"/>
    <col min="14088" max="14089" width="7.42578125" style="91" customWidth="1"/>
    <col min="14090" max="14090" width="11.28515625" style="91" customWidth="1"/>
    <col min="14091" max="14092" width="7.42578125" style="91" customWidth="1"/>
    <col min="14093" max="14093" width="6.42578125" style="91" customWidth="1"/>
    <col min="14094" max="14094" width="8.85546875" style="91" customWidth="1"/>
    <col min="14095" max="14095" width="7.7109375" style="91" customWidth="1"/>
    <col min="14096" max="14096" width="8" style="91" customWidth="1"/>
    <col min="14097" max="14097" width="9.42578125" style="91" customWidth="1"/>
    <col min="14098" max="14098" width="6.42578125" style="91" customWidth="1"/>
    <col min="14099" max="14099" width="25.140625" style="91" customWidth="1"/>
    <col min="14100" max="14100" width="9.7109375" style="91" customWidth="1"/>
    <col min="14101" max="14101" width="16.28515625" style="91" customWidth="1"/>
    <col min="14102" max="14338" width="9.140625" style="91"/>
    <col min="14339" max="14339" width="4" style="91" customWidth="1"/>
    <col min="14340" max="14340" width="23.5703125" style="91" customWidth="1"/>
    <col min="14341" max="14341" width="16.42578125" style="91" customWidth="1"/>
    <col min="14342" max="14343" width="11.28515625" style="91" customWidth="1"/>
    <col min="14344" max="14345" width="7.42578125" style="91" customWidth="1"/>
    <col min="14346" max="14346" width="11.28515625" style="91" customWidth="1"/>
    <col min="14347" max="14348" width="7.42578125" style="91" customWidth="1"/>
    <col min="14349" max="14349" width="6.42578125" style="91" customWidth="1"/>
    <col min="14350" max="14350" width="8.85546875" style="91" customWidth="1"/>
    <col min="14351" max="14351" width="7.7109375" style="91" customWidth="1"/>
    <col min="14352" max="14352" width="8" style="91" customWidth="1"/>
    <col min="14353" max="14353" width="9.42578125" style="91" customWidth="1"/>
    <col min="14354" max="14354" width="6.42578125" style="91" customWidth="1"/>
    <col min="14355" max="14355" width="25.140625" style="91" customWidth="1"/>
    <col min="14356" max="14356" width="9.7109375" style="91" customWidth="1"/>
    <col min="14357" max="14357" width="16.28515625" style="91" customWidth="1"/>
    <col min="14358" max="14594" width="9.140625" style="91"/>
    <col min="14595" max="14595" width="4" style="91" customWidth="1"/>
    <col min="14596" max="14596" width="23.5703125" style="91" customWidth="1"/>
    <col min="14597" max="14597" width="16.42578125" style="91" customWidth="1"/>
    <col min="14598" max="14599" width="11.28515625" style="91" customWidth="1"/>
    <col min="14600" max="14601" width="7.42578125" style="91" customWidth="1"/>
    <col min="14602" max="14602" width="11.28515625" style="91" customWidth="1"/>
    <col min="14603" max="14604" width="7.42578125" style="91" customWidth="1"/>
    <col min="14605" max="14605" width="6.42578125" style="91" customWidth="1"/>
    <col min="14606" max="14606" width="8.85546875" style="91" customWidth="1"/>
    <col min="14607" max="14607" width="7.7109375" style="91" customWidth="1"/>
    <col min="14608" max="14608" width="8" style="91" customWidth="1"/>
    <col min="14609" max="14609" width="9.42578125" style="91" customWidth="1"/>
    <col min="14610" max="14610" width="6.42578125" style="91" customWidth="1"/>
    <col min="14611" max="14611" width="25.140625" style="91" customWidth="1"/>
    <col min="14612" max="14612" width="9.7109375" style="91" customWidth="1"/>
    <col min="14613" max="14613" width="16.28515625" style="91" customWidth="1"/>
    <col min="14614" max="14850" width="9.140625" style="91"/>
    <col min="14851" max="14851" width="4" style="91" customWidth="1"/>
    <col min="14852" max="14852" width="23.5703125" style="91" customWidth="1"/>
    <col min="14853" max="14853" width="16.42578125" style="91" customWidth="1"/>
    <col min="14854" max="14855" width="11.28515625" style="91" customWidth="1"/>
    <col min="14856" max="14857" width="7.42578125" style="91" customWidth="1"/>
    <col min="14858" max="14858" width="11.28515625" style="91" customWidth="1"/>
    <col min="14859" max="14860" width="7.42578125" style="91" customWidth="1"/>
    <col min="14861" max="14861" width="6.42578125" style="91" customWidth="1"/>
    <col min="14862" max="14862" width="8.85546875" style="91" customWidth="1"/>
    <col min="14863" max="14863" width="7.7109375" style="91" customWidth="1"/>
    <col min="14864" max="14864" width="8" style="91" customWidth="1"/>
    <col min="14865" max="14865" width="9.42578125" style="91" customWidth="1"/>
    <col min="14866" max="14866" width="6.42578125" style="91" customWidth="1"/>
    <col min="14867" max="14867" width="25.140625" style="91" customWidth="1"/>
    <col min="14868" max="14868" width="9.7109375" style="91" customWidth="1"/>
    <col min="14869" max="14869" width="16.28515625" style="91" customWidth="1"/>
    <col min="14870" max="15106" width="9.140625" style="91"/>
    <col min="15107" max="15107" width="4" style="91" customWidth="1"/>
    <col min="15108" max="15108" width="23.5703125" style="91" customWidth="1"/>
    <col min="15109" max="15109" width="16.42578125" style="91" customWidth="1"/>
    <col min="15110" max="15111" width="11.28515625" style="91" customWidth="1"/>
    <col min="15112" max="15113" width="7.42578125" style="91" customWidth="1"/>
    <col min="15114" max="15114" width="11.28515625" style="91" customWidth="1"/>
    <col min="15115" max="15116" width="7.42578125" style="91" customWidth="1"/>
    <col min="15117" max="15117" width="6.42578125" style="91" customWidth="1"/>
    <col min="15118" max="15118" width="8.85546875" style="91" customWidth="1"/>
    <col min="15119" max="15119" width="7.7109375" style="91" customWidth="1"/>
    <col min="15120" max="15120" width="8" style="91" customWidth="1"/>
    <col min="15121" max="15121" width="9.42578125" style="91" customWidth="1"/>
    <col min="15122" max="15122" width="6.42578125" style="91" customWidth="1"/>
    <col min="15123" max="15123" width="25.140625" style="91" customWidth="1"/>
    <col min="15124" max="15124" width="9.7109375" style="91" customWidth="1"/>
    <col min="15125" max="15125" width="16.28515625" style="91" customWidth="1"/>
    <col min="15126" max="15362" width="9.140625" style="91"/>
    <col min="15363" max="15363" width="4" style="91" customWidth="1"/>
    <col min="15364" max="15364" width="23.5703125" style="91" customWidth="1"/>
    <col min="15365" max="15365" width="16.42578125" style="91" customWidth="1"/>
    <col min="15366" max="15367" width="11.28515625" style="91" customWidth="1"/>
    <col min="15368" max="15369" width="7.42578125" style="91" customWidth="1"/>
    <col min="15370" max="15370" width="11.28515625" style="91" customWidth="1"/>
    <col min="15371" max="15372" width="7.42578125" style="91" customWidth="1"/>
    <col min="15373" max="15373" width="6.42578125" style="91" customWidth="1"/>
    <col min="15374" max="15374" width="8.85546875" style="91" customWidth="1"/>
    <col min="15375" max="15375" width="7.7109375" style="91" customWidth="1"/>
    <col min="15376" max="15376" width="8" style="91" customWidth="1"/>
    <col min="15377" max="15377" width="9.42578125" style="91" customWidth="1"/>
    <col min="15378" max="15378" width="6.42578125" style="91" customWidth="1"/>
    <col min="15379" max="15379" width="25.140625" style="91" customWidth="1"/>
    <col min="15380" max="15380" width="9.7109375" style="91" customWidth="1"/>
    <col min="15381" max="15381" width="16.28515625" style="91" customWidth="1"/>
    <col min="15382" max="15618" width="9.140625" style="91"/>
    <col min="15619" max="15619" width="4" style="91" customWidth="1"/>
    <col min="15620" max="15620" width="23.5703125" style="91" customWidth="1"/>
    <col min="15621" max="15621" width="16.42578125" style="91" customWidth="1"/>
    <col min="15622" max="15623" width="11.28515625" style="91" customWidth="1"/>
    <col min="15624" max="15625" width="7.42578125" style="91" customWidth="1"/>
    <col min="15626" max="15626" width="11.28515625" style="91" customWidth="1"/>
    <col min="15627" max="15628" width="7.42578125" style="91" customWidth="1"/>
    <col min="15629" max="15629" width="6.42578125" style="91" customWidth="1"/>
    <col min="15630" max="15630" width="8.85546875" style="91" customWidth="1"/>
    <col min="15631" max="15631" width="7.7109375" style="91" customWidth="1"/>
    <col min="15632" max="15632" width="8" style="91" customWidth="1"/>
    <col min="15633" max="15633" width="9.42578125" style="91" customWidth="1"/>
    <col min="15634" max="15634" width="6.42578125" style="91" customWidth="1"/>
    <col min="15635" max="15635" width="25.140625" style="91" customWidth="1"/>
    <col min="15636" max="15636" width="9.7109375" style="91" customWidth="1"/>
    <col min="15637" max="15637" width="16.28515625" style="91" customWidth="1"/>
    <col min="15638" max="15874" width="9.140625" style="91"/>
    <col min="15875" max="15875" width="4" style="91" customWidth="1"/>
    <col min="15876" max="15876" width="23.5703125" style="91" customWidth="1"/>
    <col min="15877" max="15877" width="16.42578125" style="91" customWidth="1"/>
    <col min="15878" max="15879" width="11.28515625" style="91" customWidth="1"/>
    <col min="15880" max="15881" width="7.42578125" style="91" customWidth="1"/>
    <col min="15882" max="15882" width="11.28515625" style="91" customWidth="1"/>
    <col min="15883" max="15884" width="7.42578125" style="91" customWidth="1"/>
    <col min="15885" max="15885" width="6.42578125" style="91" customWidth="1"/>
    <col min="15886" max="15886" width="8.85546875" style="91" customWidth="1"/>
    <col min="15887" max="15887" width="7.7109375" style="91" customWidth="1"/>
    <col min="15888" max="15888" width="8" style="91" customWidth="1"/>
    <col min="15889" max="15889" width="9.42578125" style="91" customWidth="1"/>
    <col min="15890" max="15890" width="6.42578125" style="91" customWidth="1"/>
    <col min="15891" max="15891" width="25.140625" style="91" customWidth="1"/>
    <col min="15892" max="15892" width="9.7109375" style="91" customWidth="1"/>
    <col min="15893" max="15893" width="16.28515625" style="91" customWidth="1"/>
    <col min="15894" max="16130" width="9.140625" style="91"/>
    <col min="16131" max="16131" width="4" style="91" customWidth="1"/>
    <col min="16132" max="16132" width="23.5703125" style="91" customWidth="1"/>
    <col min="16133" max="16133" width="16.42578125" style="91" customWidth="1"/>
    <col min="16134" max="16135" width="11.28515625" style="91" customWidth="1"/>
    <col min="16136" max="16137" width="7.42578125" style="91" customWidth="1"/>
    <col min="16138" max="16138" width="11.28515625" style="91" customWidth="1"/>
    <col min="16139" max="16140" width="7.42578125" style="91" customWidth="1"/>
    <col min="16141" max="16141" width="6.42578125" style="91" customWidth="1"/>
    <col min="16142" max="16142" width="8.85546875" style="91" customWidth="1"/>
    <col min="16143" max="16143" width="7.7109375" style="91" customWidth="1"/>
    <col min="16144" max="16144" width="8" style="91" customWidth="1"/>
    <col min="16145" max="16145" width="9.42578125" style="91" customWidth="1"/>
    <col min="16146" max="16146" width="6.42578125" style="91" customWidth="1"/>
    <col min="16147" max="16147" width="25.140625" style="91" customWidth="1"/>
    <col min="16148" max="16148" width="9.7109375" style="91" customWidth="1"/>
    <col min="16149" max="16149" width="16.28515625" style="91" customWidth="1"/>
    <col min="16150" max="16384" width="9.140625" style="91"/>
  </cols>
  <sheetData>
    <row r="1" spans="1:25" ht="45" hidden="1">
      <c r="B1" s="92" t="e">
        <f>#REF!</f>
        <v>#REF!</v>
      </c>
      <c r="C1" s="92" t="s">
        <v>220</v>
      </c>
    </row>
    <row r="2" spans="1:25" ht="24.75" customHeight="1">
      <c r="B2" s="92"/>
      <c r="C2" s="92"/>
    </row>
    <row r="3" spans="1:25" ht="18" customHeight="1">
      <c r="A3" s="278" t="e">
        <f>CONCATENATE(" ",B1," ",C1)</f>
        <v>#REF!</v>
      </c>
      <c r="B3" s="279"/>
      <c r="C3" s="279"/>
      <c r="D3" s="279"/>
      <c r="E3" s="279"/>
      <c r="F3" s="279"/>
      <c r="G3" s="279"/>
      <c r="H3" s="279"/>
      <c r="I3" s="279"/>
      <c r="J3" s="279"/>
      <c r="K3" s="280"/>
      <c r="L3" s="280"/>
      <c r="M3" s="280"/>
      <c r="N3" s="280"/>
      <c r="O3" s="279"/>
      <c r="P3" s="279"/>
      <c r="Q3" s="279"/>
      <c r="R3" s="279"/>
      <c r="S3" s="281"/>
      <c r="T3" s="93" t="s">
        <v>242</v>
      </c>
      <c r="U3" s="94" t="s">
        <v>221</v>
      </c>
    </row>
    <row r="4" spans="1:25" ht="18" customHeight="1">
      <c r="A4" s="282" t="s">
        <v>222</v>
      </c>
      <c r="B4" s="282"/>
      <c r="C4" s="283" t="e">
        <f>#REF!</f>
        <v>#REF!</v>
      </c>
      <c r="D4" s="284"/>
      <c r="E4" s="284"/>
      <c r="F4" s="285" t="s">
        <v>65</v>
      </c>
      <c r="G4" s="285"/>
      <c r="H4" s="285"/>
      <c r="I4" s="285"/>
      <c r="J4" s="285"/>
      <c r="K4" s="285"/>
      <c r="L4" s="285"/>
      <c r="M4" s="285"/>
      <c r="N4" s="285"/>
      <c r="O4" s="285"/>
      <c r="P4" s="285"/>
      <c r="Q4" s="286" t="e">
        <f>#REF!</f>
        <v>#REF!</v>
      </c>
      <c r="R4" s="287"/>
      <c r="S4" s="288"/>
      <c r="T4" s="95" t="s">
        <v>242</v>
      </c>
      <c r="U4" s="94" t="s">
        <v>223</v>
      </c>
    </row>
    <row r="5" spans="1:25" ht="18" customHeight="1">
      <c r="A5" s="282" t="s">
        <v>64</v>
      </c>
      <c r="B5" s="282"/>
      <c r="C5" s="289" t="e">
        <f>#REF!</f>
        <v>#REF!</v>
      </c>
      <c r="D5" s="289"/>
      <c r="E5" s="289"/>
      <c r="F5" s="289"/>
      <c r="G5" s="289"/>
      <c r="H5" s="289"/>
      <c r="I5" s="289"/>
      <c r="J5" s="289"/>
      <c r="K5" s="289"/>
      <c r="L5" s="289"/>
      <c r="M5" s="289"/>
      <c r="N5" s="289"/>
      <c r="O5" s="289"/>
      <c r="P5" s="289"/>
      <c r="Q5" s="289"/>
      <c r="R5" s="289"/>
      <c r="S5" s="289"/>
      <c r="T5" s="95" t="s">
        <v>242</v>
      </c>
      <c r="U5" s="94" t="s">
        <v>224</v>
      </c>
    </row>
    <row r="6" spans="1:25" ht="18" customHeight="1">
      <c r="A6" s="282" t="s">
        <v>225</v>
      </c>
      <c r="B6" s="282"/>
      <c r="C6" s="96" t="e">
        <f>#REF!</f>
        <v>#REF!</v>
      </c>
      <c r="D6" s="97" t="e">
        <f>#REF!</f>
        <v>#REF!</v>
      </c>
      <c r="E6" s="290" t="e">
        <f>#REF!</f>
        <v>#REF!</v>
      </c>
      <c r="F6" s="291"/>
      <c r="G6" s="291"/>
      <c r="H6" s="291"/>
      <c r="I6" s="291"/>
      <c r="J6" s="291"/>
      <c r="K6" s="291"/>
      <c r="L6" s="291"/>
      <c r="M6" s="291"/>
      <c r="N6" s="291"/>
      <c r="O6" s="291"/>
      <c r="P6" s="291"/>
      <c r="Q6" s="291"/>
      <c r="R6" s="291"/>
      <c r="S6" s="292"/>
      <c r="T6" s="95" t="s">
        <v>242</v>
      </c>
      <c r="U6" s="94" t="s">
        <v>226</v>
      </c>
    </row>
    <row r="7" spans="1:25" ht="24.75" customHeight="1">
      <c r="A7" s="275" t="s">
        <v>227</v>
      </c>
      <c r="B7" s="276"/>
      <c r="C7" s="276"/>
      <c r="D7" s="276"/>
      <c r="E7" s="276"/>
      <c r="F7" s="276"/>
      <c r="G7" s="276"/>
      <c r="H7" s="276"/>
      <c r="I7" s="276"/>
      <c r="J7" s="276"/>
      <c r="K7" s="276"/>
      <c r="L7" s="276"/>
      <c r="M7" s="276"/>
      <c r="N7" s="276"/>
      <c r="O7" s="276"/>
      <c r="P7" s="277"/>
      <c r="Q7" s="293">
        <v>11</v>
      </c>
      <c r="R7" s="294"/>
      <c r="S7" s="98">
        <f ca="1">YEAR(TODAY())</f>
        <v>2023</v>
      </c>
      <c r="T7" s="95" t="s">
        <v>242</v>
      </c>
      <c r="U7" s="99" t="s">
        <v>228</v>
      </c>
      <c r="V7" s="100"/>
      <c r="W7" s="100"/>
      <c r="X7" s="100"/>
      <c r="Y7" s="100"/>
    </row>
    <row r="8" spans="1:25" ht="18" customHeight="1">
      <c r="A8" s="297" t="s">
        <v>0</v>
      </c>
      <c r="B8" s="298" t="s">
        <v>62</v>
      </c>
      <c r="C8" s="299" t="s">
        <v>76</v>
      </c>
      <c r="D8" s="300" t="s">
        <v>16</v>
      </c>
      <c r="E8" s="301" t="s">
        <v>229</v>
      </c>
      <c r="F8" s="301"/>
      <c r="G8" s="301"/>
      <c r="H8" s="302" t="s">
        <v>298</v>
      </c>
      <c r="I8" s="302"/>
      <c r="J8" s="303" t="s">
        <v>74</v>
      </c>
      <c r="K8" s="303" t="s">
        <v>311</v>
      </c>
      <c r="L8" s="305" t="s">
        <v>299</v>
      </c>
      <c r="M8" s="306"/>
      <c r="N8" s="306"/>
      <c r="O8" s="307"/>
      <c r="P8" s="303" t="s">
        <v>312</v>
      </c>
      <c r="Q8" s="304" t="s">
        <v>75</v>
      </c>
      <c r="R8" s="304" t="s">
        <v>230</v>
      </c>
      <c r="S8" s="295" t="s">
        <v>231</v>
      </c>
      <c r="T8" s="101" t="s">
        <v>242</v>
      </c>
      <c r="U8" s="99"/>
      <c r="V8" s="100"/>
      <c r="W8" s="100"/>
      <c r="X8" s="100"/>
      <c r="Y8" s="100"/>
    </row>
    <row r="9" spans="1:25" ht="34.5" customHeight="1">
      <c r="A9" s="297"/>
      <c r="B9" s="298"/>
      <c r="C9" s="299"/>
      <c r="D9" s="300"/>
      <c r="E9" s="134" t="s">
        <v>2</v>
      </c>
      <c r="F9" s="135" t="s">
        <v>232</v>
      </c>
      <c r="G9" s="136" t="s">
        <v>3</v>
      </c>
      <c r="H9" s="132" t="s">
        <v>2</v>
      </c>
      <c r="I9" s="137" t="s">
        <v>232</v>
      </c>
      <c r="J9" s="303"/>
      <c r="K9" s="303"/>
      <c r="L9" s="138" t="s">
        <v>297</v>
      </c>
      <c r="M9" s="138" t="s">
        <v>296</v>
      </c>
      <c r="N9" s="138" t="s">
        <v>301</v>
      </c>
      <c r="O9" s="138" t="s">
        <v>300</v>
      </c>
      <c r="P9" s="303"/>
      <c r="Q9" s="304"/>
      <c r="R9" s="304"/>
      <c r="S9" s="296"/>
      <c r="T9" s="102" t="s">
        <v>242</v>
      </c>
      <c r="U9" s="99"/>
      <c r="V9" s="100"/>
      <c r="W9" s="100"/>
      <c r="X9" s="100"/>
      <c r="Y9" s="100"/>
    </row>
    <row r="10" spans="1:25" ht="18" customHeight="1">
      <c r="A10" s="132">
        <v>1</v>
      </c>
      <c r="B10" s="133" t="e">
        <f>VLOOKUP(A10,[0]!LİSTE,2)</f>
        <v>#REF!</v>
      </c>
      <c r="C10" s="139" t="e">
        <f>VLOOKUP(A10,[0]!LİSTE,11)</f>
        <v>#REF!</v>
      </c>
      <c r="D10" s="132" t="e">
        <f>VLOOKUP(A10,[0]!LİSTE,3)</f>
        <v>#REF!</v>
      </c>
      <c r="E10" s="140" t="e">
        <f>VLOOKUP(A10,[0]!LİSTE,17)</f>
        <v>#REF!</v>
      </c>
      <c r="F10" s="141" t="e">
        <f>VLOOKUP(A10,[0]!LİSTE,22)</f>
        <v>#REF!</v>
      </c>
      <c r="G10" s="141" t="e">
        <f>VLOOKUP(A10,[0]!LİSTE,24)</f>
        <v>#REF!</v>
      </c>
      <c r="H10" s="130" t="e">
        <f>VLOOKUP(A10,[0]!LİSTE,31)</f>
        <v>#REF!</v>
      </c>
      <c r="I10" s="142" t="e">
        <f>VLOOKUP(A10,[0]!LİSTE,35)</f>
        <v>#REF!</v>
      </c>
      <c r="J10" s="143" t="e">
        <f>VLOOKUP(A10,[0]!LİSTE,42)</f>
        <v>#REF!</v>
      </c>
      <c r="K10" s="143" t="e">
        <f>VLOOKUP(A10,[0]!LİSTE,43)</f>
        <v>#REF!</v>
      </c>
      <c r="L10" s="144" t="e">
        <f>VLOOKUP(A10,[0]!LİSTE,44)</f>
        <v>#REF!</v>
      </c>
      <c r="M10" s="144" t="e">
        <f>VLOOKUP(A10,[0]!LİSTE,45)</f>
        <v>#REF!</v>
      </c>
      <c r="N10" s="144" t="e">
        <f>VLOOKUP(A10,[0]!LİSTE,46)</f>
        <v>#REF!</v>
      </c>
      <c r="O10" s="144" t="e">
        <f>VLOOKUP(A10,[0]!LİSTE,47)</f>
        <v>#REF!</v>
      </c>
      <c r="P10" s="143" t="e">
        <f>VLOOKUP(A10,[0]!LİSTE,48)</f>
        <v>#REF!</v>
      </c>
      <c r="Q10" s="144" t="e">
        <f>IF(7&gt;0,INDEX([0]!KİRA,A10,$Q$7))</f>
        <v>#REF!</v>
      </c>
      <c r="R10" s="145" t="e">
        <f>IF(A10&gt;0,INDEX([0]!SIHHİİZİN,A10,$Q$7))</f>
        <v>#REF!</v>
      </c>
      <c r="S10" s="146" t="e">
        <f t="shared" ref="S10" si="0">IF(D10&lt;=0," ",IF(U10=0," ",IF(U10=1,"Derece Terfi",IF(U10=2,"Kademe Terfi",IF(U10=3,"Gün Rapor kesintisi",IF(U10=4,"Kira Kesintisi"))))))</f>
        <v>#REF!</v>
      </c>
      <c r="T10" s="103" t="str">
        <f>IF(U10&lt;=0,"YOK","VAR")</f>
        <v>YOK</v>
      </c>
      <c r="U10" s="104"/>
    </row>
    <row r="11" spans="1:25" ht="18" customHeight="1">
      <c r="A11" s="132">
        <v>2</v>
      </c>
      <c r="B11" s="133" t="e">
        <f>VLOOKUP(A11,[0]!LİSTE,2)</f>
        <v>#REF!</v>
      </c>
      <c r="C11" s="139" t="e">
        <f>VLOOKUP(A11,[0]!LİSTE,11)</f>
        <v>#REF!</v>
      </c>
      <c r="D11" s="132" t="e">
        <f>VLOOKUP(A11,[0]!LİSTE,3)</f>
        <v>#REF!</v>
      </c>
      <c r="E11" s="140" t="e">
        <f>VLOOKUP(A11,[0]!LİSTE,17)</f>
        <v>#REF!</v>
      </c>
      <c r="F11" s="141" t="e">
        <f>VLOOKUP(A11,[0]!LİSTE,22)</f>
        <v>#REF!</v>
      </c>
      <c r="G11" s="141" t="e">
        <f>VLOOKUP(A11,[0]!LİSTE,24)</f>
        <v>#REF!</v>
      </c>
      <c r="H11" s="130" t="e">
        <f>VLOOKUP(A11,[0]!LİSTE,31)</f>
        <v>#REF!</v>
      </c>
      <c r="I11" s="142" t="e">
        <f>VLOOKUP(A11,[0]!LİSTE,35)</f>
        <v>#REF!</v>
      </c>
      <c r="J11" s="143" t="e">
        <f>VLOOKUP(A11,[0]!LİSTE,42)</f>
        <v>#REF!</v>
      </c>
      <c r="K11" s="143" t="e">
        <f>VLOOKUP(A11,[0]!LİSTE,43)</f>
        <v>#REF!</v>
      </c>
      <c r="L11" s="164" t="e">
        <f>VLOOKUP(A11,[0]!LİSTE,44)</f>
        <v>#REF!</v>
      </c>
      <c r="M11" s="164" t="e">
        <f>VLOOKUP(A11,[0]!LİSTE,45)</f>
        <v>#REF!</v>
      </c>
      <c r="N11" s="164" t="e">
        <f>VLOOKUP(A11,[0]!LİSTE,46)</f>
        <v>#REF!</v>
      </c>
      <c r="O11" s="164" t="e">
        <f>VLOOKUP(A11,[0]!LİSTE,47)</f>
        <v>#REF!</v>
      </c>
      <c r="P11" s="143" t="e">
        <f>VLOOKUP(A11,[0]!LİSTE,48)</f>
        <v>#REF!</v>
      </c>
      <c r="Q11" s="144" t="e">
        <f>IF(7&gt;0,INDEX([0]!KİRA,A11,$Q$7))</f>
        <v>#REF!</v>
      </c>
      <c r="R11" s="145" t="e">
        <f>IF(A11&gt;0,INDEX([0]!SIHHİİZİN,A11,$Q$7))</f>
        <v>#REF!</v>
      </c>
      <c r="S11" s="146" t="e">
        <f t="shared" ref="S11:S69" si="1">IF(D11&lt;=0," ",IF(U11=0," ",IF(U11=1,"Derece Terfi",IF(U11=2,"Kademe Terfi",IF(U11=3,"Gün Rapor kesintisi",IF(U11=4,"Kira Kesintisi"))))))</f>
        <v>#REF!</v>
      </c>
      <c r="T11" s="103" t="str">
        <f t="shared" ref="T11:T69" si="2">IF(U11&lt;=0,"YOK","VAR")</f>
        <v>YOK</v>
      </c>
      <c r="U11" s="104"/>
      <c r="V11" s="105"/>
    </row>
    <row r="12" spans="1:25" ht="18" customHeight="1">
      <c r="A12" s="132">
        <v>3</v>
      </c>
      <c r="B12" s="133" t="e">
        <f>VLOOKUP(A12,[0]!LİSTE,2)</f>
        <v>#REF!</v>
      </c>
      <c r="C12" s="139" t="e">
        <f>VLOOKUP(A12,[0]!LİSTE,11)</f>
        <v>#REF!</v>
      </c>
      <c r="D12" s="132" t="e">
        <f>VLOOKUP(A12,[0]!LİSTE,3)</f>
        <v>#REF!</v>
      </c>
      <c r="E12" s="140" t="e">
        <f>VLOOKUP(A12,[0]!LİSTE,17)</f>
        <v>#REF!</v>
      </c>
      <c r="F12" s="141" t="e">
        <f>VLOOKUP(A12,[0]!LİSTE,22)</f>
        <v>#REF!</v>
      </c>
      <c r="G12" s="141" t="e">
        <f>VLOOKUP(A12,[0]!LİSTE,24)</f>
        <v>#REF!</v>
      </c>
      <c r="H12" s="130" t="e">
        <f>VLOOKUP(A12,[0]!LİSTE,31)</f>
        <v>#REF!</v>
      </c>
      <c r="I12" s="142" t="e">
        <f>VLOOKUP(A12,[0]!LİSTE,35)</f>
        <v>#REF!</v>
      </c>
      <c r="J12" s="143" t="e">
        <f>VLOOKUP(A12,[0]!LİSTE,42)</f>
        <v>#REF!</v>
      </c>
      <c r="K12" s="143" t="e">
        <f>VLOOKUP(A12,[0]!LİSTE,43)</f>
        <v>#REF!</v>
      </c>
      <c r="L12" s="164" t="e">
        <f>VLOOKUP(A12,[0]!LİSTE,44)</f>
        <v>#REF!</v>
      </c>
      <c r="M12" s="164" t="e">
        <f>VLOOKUP(A12,[0]!LİSTE,45)</f>
        <v>#REF!</v>
      </c>
      <c r="N12" s="164" t="e">
        <f>VLOOKUP(A12,[0]!LİSTE,46)</f>
        <v>#REF!</v>
      </c>
      <c r="O12" s="164" t="e">
        <f>VLOOKUP(A12,[0]!LİSTE,47)</f>
        <v>#REF!</v>
      </c>
      <c r="P12" s="143" t="e">
        <f>VLOOKUP(A12,[0]!LİSTE,48)</f>
        <v>#REF!</v>
      </c>
      <c r="Q12" s="144" t="e">
        <f>IF(7&gt;0,INDEX([0]!KİRA,A12,$Q$7))</f>
        <v>#REF!</v>
      </c>
      <c r="R12" s="145" t="e">
        <f>IF(A12&gt;0,INDEX([0]!SIHHİİZİN,A12,$Q$7))</f>
        <v>#REF!</v>
      </c>
      <c r="S12" s="146" t="e">
        <f t="shared" si="1"/>
        <v>#REF!</v>
      </c>
      <c r="T12" s="103" t="str">
        <f t="shared" si="2"/>
        <v>YOK</v>
      </c>
      <c r="U12" s="104"/>
    </row>
    <row r="13" spans="1:25" ht="18" customHeight="1">
      <c r="A13" s="132">
        <v>4</v>
      </c>
      <c r="B13" s="133" t="e">
        <f>VLOOKUP(A13,[0]!LİSTE,2)</f>
        <v>#REF!</v>
      </c>
      <c r="C13" s="139" t="e">
        <f>VLOOKUP(A13,[0]!LİSTE,11)</f>
        <v>#REF!</v>
      </c>
      <c r="D13" s="132" t="e">
        <f>VLOOKUP(A13,[0]!LİSTE,3)</f>
        <v>#REF!</v>
      </c>
      <c r="E13" s="140" t="e">
        <f>VLOOKUP(A13,[0]!LİSTE,17)</f>
        <v>#REF!</v>
      </c>
      <c r="F13" s="141" t="e">
        <f>VLOOKUP(A13,[0]!LİSTE,22)</f>
        <v>#REF!</v>
      </c>
      <c r="G13" s="141" t="e">
        <f>VLOOKUP(A13,[0]!LİSTE,24)</f>
        <v>#REF!</v>
      </c>
      <c r="H13" s="130" t="e">
        <f>VLOOKUP(A13,[0]!LİSTE,31)</f>
        <v>#REF!</v>
      </c>
      <c r="I13" s="142" t="e">
        <f>VLOOKUP(A13,[0]!LİSTE,35)</f>
        <v>#REF!</v>
      </c>
      <c r="J13" s="143" t="e">
        <f>VLOOKUP(A13,[0]!LİSTE,42)</f>
        <v>#REF!</v>
      </c>
      <c r="K13" s="143" t="e">
        <f>VLOOKUP(A13,[0]!LİSTE,43)</f>
        <v>#REF!</v>
      </c>
      <c r="L13" s="164" t="e">
        <f>VLOOKUP(A13,[0]!LİSTE,44)</f>
        <v>#REF!</v>
      </c>
      <c r="M13" s="164" t="e">
        <f>VLOOKUP(A13,[0]!LİSTE,45)</f>
        <v>#REF!</v>
      </c>
      <c r="N13" s="164" t="e">
        <f>VLOOKUP(A13,[0]!LİSTE,46)</f>
        <v>#REF!</v>
      </c>
      <c r="O13" s="164" t="e">
        <f>VLOOKUP(A13,[0]!LİSTE,47)</f>
        <v>#REF!</v>
      </c>
      <c r="P13" s="143" t="e">
        <f>VLOOKUP(A13,[0]!LİSTE,48)</f>
        <v>#REF!</v>
      </c>
      <c r="Q13" s="144" t="e">
        <f>IF(7&gt;0,INDEX([0]!KİRA,A13,$Q$7))</f>
        <v>#REF!</v>
      </c>
      <c r="R13" s="145" t="e">
        <f>IF(A13&gt;0,INDEX([0]!SIHHİİZİN,A13,$Q$7))</f>
        <v>#REF!</v>
      </c>
      <c r="S13" s="146" t="e">
        <f t="shared" si="1"/>
        <v>#REF!</v>
      </c>
      <c r="T13" s="103" t="str">
        <f t="shared" si="2"/>
        <v>YOK</v>
      </c>
      <c r="U13" s="104"/>
    </row>
    <row r="14" spans="1:25" ht="18" customHeight="1">
      <c r="A14" s="132">
        <v>5</v>
      </c>
      <c r="B14" s="133" t="e">
        <f>VLOOKUP(A14,[0]!LİSTE,2)</f>
        <v>#REF!</v>
      </c>
      <c r="C14" s="139" t="e">
        <f>VLOOKUP(A14,[0]!LİSTE,11)</f>
        <v>#REF!</v>
      </c>
      <c r="D14" s="132" t="e">
        <f>VLOOKUP(A14,[0]!LİSTE,3)</f>
        <v>#REF!</v>
      </c>
      <c r="E14" s="140" t="e">
        <f>VLOOKUP(A14,[0]!LİSTE,17)</f>
        <v>#REF!</v>
      </c>
      <c r="F14" s="141" t="e">
        <f>VLOOKUP(A14,[0]!LİSTE,22)</f>
        <v>#REF!</v>
      </c>
      <c r="G14" s="141" t="e">
        <f>VLOOKUP(A14,[0]!LİSTE,24)</f>
        <v>#REF!</v>
      </c>
      <c r="H14" s="130" t="e">
        <f>VLOOKUP(A14,[0]!LİSTE,31)</f>
        <v>#REF!</v>
      </c>
      <c r="I14" s="142" t="e">
        <f>VLOOKUP(A14,[0]!LİSTE,35)</f>
        <v>#REF!</v>
      </c>
      <c r="J14" s="143" t="e">
        <f>VLOOKUP(A14,[0]!LİSTE,42)</f>
        <v>#REF!</v>
      </c>
      <c r="K14" s="143" t="e">
        <f>VLOOKUP(A14,[0]!LİSTE,43)</f>
        <v>#REF!</v>
      </c>
      <c r="L14" s="164" t="e">
        <f>VLOOKUP(A14,[0]!LİSTE,44)</f>
        <v>#REF!</v>
      </c>
      <c r="M14" s="164" t="e">
        <f>VLOOKUP(A14,[0]!LİSTE,45)</f>
        <v>#REF!</v>
      </c>
      <c r="N14" s="164" t="e">
        <f>VLOOKUP(A14,[0]!LİSTE,46)</f>
        <v>#REF!</v>
      </c>
      <c r="O14" s="164" t="e">
        <f>VLOOKUP(A14,[0]!LİSTE,47)</f>
        <v>#REF!</v>
      </c>
      <c r="P14" s="143" t="e">
        <f>VLOOKUP(A14,[0]!LİSTE,48)</f>
        <v>#REF!</v>
      </c>
      <c r="Q14" s="144" t="e">
        <f>IF(7&gt;0,INDEX([0]!KİRA,A14,$Q$7))</f>
        <v>#REF!</v>
      </c>
      <c r="R14" s="145" t="e">
        <f>IF(A14&gt;0,INDEX([0]!SIHHİİZİN,A14,$Q$7))</f>
        <v>#REF!</v>
      </c>
      <c r="S14" s="146" t="e">
        <f t="shared" si="1"/>
        <v>#REF!</v>
      </c>
      <c r="T14" s="103" t="str">
        <f t="shared" si="2"/>
        <v>YOK</v>
      </c>
      <c r="U14" s="104"/>
    </row>
    <row r="15" spans="1:25" ht="18" customHeight="1">
      <c r="A15" s="132">
        <v>6</v>
      </c>
      <c r="B15" s="133" t="e">
        <f>VLOOKUP(A15,[0]!LİSTE,2)</f>
        <v>#REF!</v>
      </c>
      <c r="C15" s="139" t="e">
        <f>VLOOKUP(A15,[0]!LİSTE,11)</f>
        <v>#REF!</v>
      </c>
      <c r="D15" s="132" t="e">
        <f>VLOOKUP(A15,[0]!LİSTE,3)</f>
        <v>#REF!</v>
      </c>
      <c r="E15" s="140" t="e">
        <f>VLOOKUP(A15,[0]!LİSTE,17)</f>
        <v>#REF!</v>
      </c>
      <c r="F15" s="141" t="e">
        <f>VLOOKUP(A15,[0]!LİSTE,22)</f>
        <v>#REF!</v>
      </c>
      <c r="G15" s="141" t="e">
        <f>VLOOKUP(A15,[0]!LİSTE,24)</f>
        <v>#REF!</v>
      </c>
      <c r="H15" s="130" t="e">
        <f>VLOOKUP(A15,[0]!LİSTE,31)</f>
        <v>#REF!</v>
      </c>
      <c r="I15" s="142" t="e">
        <f>VLOOKUP(A15,[0]!LİSTE,35)</f>
        <v>#REF!</v>
      </c>
      <c r="J15" s="143" t="e">
        <f>VLOOKUP(A15,[0]!LİSTE,42)</f>
        <v>#REF!</v>
      </c>
      <c r="K15" s="143" t="e">
        <f>VLOOKUP(A15,[0]!LİSTE,43)</f>
        <v>#REF!</v>
      </c>
      <c r="L15" s="164" t="e">
        <f>VLOOKUP(A15,[0]!LİSTE,44)</f>
        <v>#REF!</v>
      </c>
      <c r="M15" s="164" t="e">
        <f>VLOOKUP(A15,[0]!LİSTE,45)</f>
        <v>#REF!</v>
      </c>
      <c r="N15" s="164" t="e">
        <f>VLOOKUP(A15,[0]!LİSTE,46)</f>
        <v>#REF!</v>
      </c>
      <c r="O15" s="164" t="e">
        <f>VLOOKUP(A15,[0]!LİSTE,47)</f>
        <v>#REF!</v>
      </c>
      <c r="P15" s="143" t="e">
        <f>VLOOKUP(A15,[0]!LİSTE,48)</f>
        <v>#REF!</v>
      </c>
      <c r="Q15" s="144" t="e">
        <f>IF(7&gt;0,INDEX([0]!KİRA,A15,$Q$7))</f>
        <v>#REF!</v>
      </c>
      <c r="R15" s="145" t="e">
        <f>IF(A15&gt;0,INDEX([0]!SIHHİİZİN,A15,$Q$7))</f>
        <v>#REF!</v>
      </c>
      <c r="S15" s="146" t="e">
        <f t="shared" si="1"/>
        <v>#REF!</v>
      </c>
      <c r="T15" s="103" t="str">
        <f t="shared" si="2"/>
        <v>YOK</v>
      </c>
      <c r="U15" s="104"/>
    </row>
    <row r="16" spans="1:25" ht="18" customHeight="1">
      <c r="A16" s="132">
        <v>7</v>
      </c>
      <c r="B16" s="133" t="e">
        <f>VLOOKUP(A16,[0]!LİSTE,2)</f>
        <v>#REF!</v>
      </c>
      <c r="C16" s="139" t="e">
        <f>VLOOKUP(A16,[0]!LİSTE,11)</f>
        <v>#REF!</v>
      </c>
      <c r="D16" s="132" t="e">
        <f>VLOOKUP(A16,[0]!LİSTE,3)</f>
        <v>#REF!</v>
      </c>
      <c r="E16" s="140" t="e">
        <f>VLOOKUP(A16,[0]!LİSTE,17)</f>
        <v>#REF!</v>
      </c>
      <c r="F16" s="141" t="e">
        <f>VLOOKUP(A16,[0]!LİSTE,22)</f>
        <v>#REF!</v>
      </c>
      <c r="G16" s="141" t="e">
        <f>VLOOKUP(A16,[0]!LİSTE,24)</f>
        <v>#REF!</v>
      </c>
      <c r="H16" s="130" t="e">
        <f>VLOOKUP(A16,[0]!LİSTE,31)</f>
        <v>#REF!</v>
      </c>
      <c r="I16" s="142" t="e">
        <f>VLOOKUP(A16,[0]!LİSTE,35)</f>
        <v>#REF!</v>
      </c>
      <c r="J16" s="143" t="e">
        <f>VLOOKUP(A16,[0]!LİSTE,42)</f>
        <v>#REF!</v>
      </c>
      <c r="K16" s="143" t="e">
        <f>VLOOKUP(A16,[0]!LİSTE,43)</f>
        <v>#REF!</v>
      </c>
      <c r="L16" s="164" t="e">
        <f>VLOOKUP(A16,[0]!LİSTE,44)</f>
        <v>#REF!</v>
      </c>
      <c r="M16" s="164" t="e">
        <f>VLOOKUP(A16,[0]!LİSTE,45)</f>
        <v>#REF!</v>
      </c>
      <c r="N16" s="164" t="e">
        <f>VLOOKUP(A16,[0]!LİSTE,46)</f>
        <v>#REF!</v>
      </c>
      <c r="O16" s="164" t="e">
        <f>VLOOKUP(A16,[0]!LİSTE,47)</f>
        <v>#REF!</v>
      </c>
      <c r="P16" s="143" t="e">
        <f>VLOOKUP(A16,[0]!LİSTE,48)</f>
        <v>#REF!</v>
      </c>
      <c r="Q16" s="144" t="e">
        <f>IF(7&gt;0,INDEX([0]!KİRA,A16,$Q$7))</f>
        <v>#REF!</v>
      </c>
      <c r="R16" s="145" t="e">
        <f>IF(A16&gt;0,INDEX([0]!SIHHİİZİN,A16,$Q$7))</f>
        <v>#REF!</v>
      </c>
      <c r="S16" s="146" t="e">
        <f t="shared" si="1"/>
        <v>#REF!</v>
      </c>
      <c r="T16" s="103" t="str">
        <f t="shared" si="2"/>
        <v>YOK</v>
      </c>
      <c r="U16" s="104"/>
    </row>
    <row r="17" spans="1:21" ht="18" customHeight="1">
      <c r="A17" s="132">
        <v>8</v>
      </c>
      <c r="B17" s="133" t="e">
        <f>VLOOKUP(A17,[0]!LİSTE,2)</f>
        <v>#REF!</v>
      </c>
      <c r="C17" s="139" t="e">
        <f>VLOOKUP(A17,[0]!LİSTE,11)</f>
        <v>#REF!</v>
      </c>
      <c r="D17" s="132" t="e">
        <f>VLOOKUP(A17,[0]!LİSTE,3)</f>
        <v>#REF!</v>
      </c>
      <c r="E17" s="140" t="e">
        <f>VLOOKUP(A17,[0]!LİSTE,17)</f>
        <v>#REF!</v>
      </c>
      <c r="F17" s="141" t="e">
        <f>VLOOKUP(A17,[0]!LİSTE,22)</f>
        <v>#REF!</v>
      </c>
      <c r="G17" s="141" t="e">
        <f>VLOOKUP(A17,[0]!LİSTE,24)</f>
        <v>#REF!</v>
      </c>
      <c r="H17" s="130" t="e">
        <f>VLOOKUP(A17,[0]!LİSTE,31)</f>
        <v>#REF!</v>
      </c>
      <c r="I17" s="142" t="e">
        <f>VLOOKUP(A17,[0]!LİSTE,35)</f>
        <v>#REF!</v>
      </c>
      <c r="J17" s="143" t="e">
        <f>VLOOKUP(A17,[0]!LİSTE,42)</f>
        <v>#REF!</v>
      </c>
      <c r="K17" s="143" t="e">
        <f>VLOOKUP(A17,[0]!LİSTE,43)</f>
        <v>#REF!</v>
      </c>
      <c r="L17" s="164" t="e">
        <f>VLOOKUP(A17,[0]!LİSTE,44)</f>
        <v>#REF!</v>
      </c>
      <c r="M17" s="164" t="e">
        <f>VLOOKUP(A17,[0]!LİSTE,45)</f>
        <v>#REF!</v>
      </c>
      <c r="N17" s="164" t="e">
        <f>VLOOKUP(A17,[0]!LİSTE,46)</f>
        <v>#REF!</v>
      </c>
      <c r="O17" s="164" t="e">
        <f>VLOOKUP(A17,[0]!LİSTE,47)</f>
        <v>#REF!</v>
      </c>
      <c r="P17" s="143" t="e">
        <f>VLOOKUP(A17,[0]!LİSTE,48)</f>
        <v>#REF!</v>
      </c>
      <c r="Q17" s="144" t="e">
        <f>IF(7&gt;0,INDEX([0]!KİRA,A17,$Q$7))</f>
        <v>#REF!</v>
      </c>
      <c r="R17" s="145" t="e">
        <f>IF(A17&gt;0,INDEX([0]!SIHHİİZİN,A17,$Q$7))</f>
        <v>#REF!</v>
      </c>
      <c r="S17" s="146" t="e">
        <f t="shared" si="1"/>
        <v>#REF!</v>
      </c>
      <c r="T17" s="103" t="str">
        <f t="shared" si="2"/>
        <v>YOK</v>
      </c>
      <c r="U17" s="104"/>
    </row>
    <row r="18" spans="1:21" ht="18" customHeight="1">
      <c r="A18" s="132">
        <v>9</v>
      </c>
      <c r="B18" s="133" t="e">
        <f>VLOOKUP(A18,[0]!LİSTE,2)</f>
        <v>#REF!</v>
      </c>
      <c r="C18" s="139" t="e">
        <f>VLOOKUP(A18,[0]!LİSTE,11)</f>
        <v>#REF!</v>
      </c>
      <c r="D18" s="132" t="e">
        <f>VLOOKUP(A18,[0]!LİSTE,3)</f>
        <v>#REF!</v>
      </c>
      <c r="E18" s="140" t="e">
        <f>VLOOKUP(A18,[0]!LİSTE,17)</f>
        <v>#REF!</v>
      </c>
      <c r="F18" s="141" t="e">
        <f>VLOOKUP(A18,[0]!LİSTE,22)</f>
        <v>#REF!</v>
      </c>
      <c r="G18" s="141" t="e">
        <f>VLOOKUP(A18,[0]!LİSTE,24)</f>
        <v>#REF!</v>
      </c>
      <c r="H18" s="130" t="e">
        <f>VLOOKUP(A18,[0]!LİSTE,31)</f>
        <v>#REF!</v>
      </c>
      <c r="I18" s="142" t="e">
        <f>VLOOKUP(A18,[0]!LİSTE,35)</f>
        <v>#REF!</v>
      </c>
      <c r="J18" s="143" t="e">
        <f>VLOOKUP(A18,[0]!LİSTE,42)</f>
        <v>#REF!</v>
      </c>
      <c r="K18" s="143" t="e">
        <f>VLOOKUP(A18,[0]!LİSTE,43)</f>
        <v>#REF!</v>
      </c>
      <c r="L18" s="164" t="e">
        <f>VLOOKUP(A18,[0]!LİSTE,44)</f>
        <v>#REF!</v>
      </c>
      <c r="M18" s="164" t="e">
        <f>VLOOKUP(A18,[0]!LİSTE,45)</f>
        <v>#REF!</v>
      </c>
      <c r="N18" s="164" t="e">
        <f>VLOOKUP(A18,[0]!LİSTE,46)</f>
        <v>#REF!</v>
      </c>
      <c r="O18" s="164" t="e">
        <f>VLOOKUP(A18,[0]!LİSTE,47)</f>
        <v>#REF!</v>
      </c>
      <c r="P18" s="143" t="e">
        <f>VLOOKUP(A18,[0]!LİSTE,48)</f>
        <v>#REF!</v>
      </c>
      <c r="Q18" s="144" t="e">
        <f>IF(7&gt;0,INDEX([0]!KİRA,A18,$Q$7))</f>
        <v>#REF!</v>
      </c>
      <c r="R18" s="145" t="e">
        <f>IF(A18&gt;0,INDEX([0]!SIHHİİZİN,A18,$Q$7))</f>
        <v>#REF!</v>
      </c>
      <c r="S18" s="146" t="e">
        <f t="shared" si="1"/>
        <v>#REF!</v>
      </c>
      <c r="T18" s="103" t="str">
        <f t="shared" si="2"/>
        <v>YOK</v>
      </c>
      <c r="U18" s="104"/>
    </row>
    <row r="19" spans="1:21" ht="18" customHeight="1">
      <c r="A19" s="132">
        <v>10</v>
      </c>
      <c r="B19" s="133" t="e">
        <f>VLOOKUP(A19,[0]!LİSTE,2)</f>
        <v>#REF!</v>
      </c>
      <c r="C19" s="139" t="e">
        <f>VLOOKUP(A19,[0]!LİSTE,11)</f>
        <v>#REF!</v>
      </c>
      <c r="D19" s="132" t="e">
        <f>VLOOKUP(A19,[0]!LİSTE,3)</f>
        <v>#REF!</v>
      </c>
      <c r="E19" s="140" t="e">
        <f>VLOOKUP(A19,[0]!LİSTE,17)</f>
        <v>#REF!</v>
      </c>
      <c r="F19" s="141" t="e">
        <f>VLOOKUP(A19,[0]!LİSTE,22)</f>
        <v>#REF!</v>
      </c>
      <c r="G19" s="141" t="e">
        <f>VLOOKUP(A19,[0]!LİSTE,24)</f>
        <v>#REF!</v>
      </c>
      <c r="H19" s="130" t="e">
        <f>VLOOKUP(A19,[0]!LİSTE,31)</f>
        <v>#REF!</v>
      </c>
      <c r="I19" s="142" t="e">
        <f>VLOOKUP(A19,[0]!LİSTE,35)</f>
        <v>#REF!</v>
      </c>
      <c r="J19" s="143" t="e">
        <f>VLOOKUP(A19,[0]!LİSTE,42)</f>
        <v>#REF!</v>
      </c>
      <c r="K19" s="143" t="e">
        <f>VLOOKUP(A19,[0]!LİSTE,43)</f>
        <v>#REF!</v>
      </c>
      <c r="L19" s="164" t="e">
        <f>VLOOKUP(A19,[0]!LİSTE,44)</f>
        <v>#REF!</v>
      </c>
      <c r="M19" s="164" t="e">
        <f>VLOOKUP(A19,[0]!LİSTE,45)</f>
        <v>#REF!</v>
      </c>
      <c r="N19" s="164" t="e">
        <f>VLOOKUP(A19,[0]!LİSTE,46)</f>
        <v>#REF!</v>
      </c>
      <c r="O19" s="164" t="e">
        <f>VLOOKUP(A19,[0]!LİSTE,47)</f>
        <v>#REF!</v>
      </c>
      <c r="P19" s="143" t="e">
        <f>VLOOKUP(A19,[0]!LİSTE,48)</f>
        <v>#REF!</v>
      </c>
      <c r="Q19" s="144" t="e">
        <f>IF(7&gt;0,INDEX([0]!KİRA,A19,$Q$7))</f>
        <v>#REF!</v>
      </c>
      <c r="R19" s="145" t="e">
        <f>IF(A19&gt;0,INDEX([0]!SIHHİİZİN,A19,$Q$7))</f>
        <v>#REF!</v>
      </c>
      <c r="S19" s="146" t="e">
        <f t="shared" si="1"/>
        <v>#REF!</v>
      </c>
      <c r="T19" s="103" t="str">
        <f t="shared" si="2"/>
        <v>YOK</v>
      </c>
      <c r="U19" s="104"/>
    </row>
    <row r="20" spans="1:21" ht="18" customHeight="1">
      <c r="A20" s="132">
        <v>11</v>
      </c>
      <c r="B20" s="133" t="e">
        <f>VLOOKUP(A20,[0]!LİSTE,2)</f>
        <v>#REF!</v>
      </c>
      <c r="C20" s="139" t="e">
        <f>VLOOKUP(A20,[0]!LİSTE,11)</f>
        <v>#REF!</v>
      </c>
      <c r="D20" s="132" t="e">
        <f>VLOOKUP(A20,[0]!LİSTE,3)</f>
        <v>#REF!</v>
      </c>
      <c r="E20" s="140" t="e">
        <f>VLOOKUP(A20,[0]!LİSTE,17)</f>
        <v>#REF!</v>
      </c>
      <c r="F20" s="141" t="e">
        <f>VLOOKUP(A20,[0]!LİSTE,22)</f>
        <v>#REF!</v>
      </c>
      <c r="G20" s="141" t="e">
        <f>VLOOKUP(A20,[0]!LİSTE,24)</f>
        <v>#REF!</v>
      </c>
      <c r="H20" s="130" t="e">
        <f>VLOOKUP(A20,[0]!LİSTE,31)</f>
        <v>#REF!</v>
      </c>
      <c r="I20" s="142" t="e">
        <f>VLOOKUP(A20,[0]!LİSTE,35)</f>
        <v>#REF!</v>
      </c>
      <c r="J20" s="143" t="e">
        <f>VLOOKUP(A20,[0]!LİSTE,42)</f>
        <v>#REF!</v>
      </c>
      <c r="K20" s="143" t="e">
        <f>VLOOKUP(A20,[0]!LİSTE,43)</f>
        <v>#REF!</v>
      </c>
      <c r="L20" s="164" t="e">
        <f>VLOOKUP(A20,[0]!LİSTE,44)</f>
        <v>#REF!</v>
      </c>
      <c r="M20" s="164" t="e">
        <f>VLOOKUP(A20,[0]!LİSTE,45)</f>
        <v>#REF!</v>
      </c>
      <c r="N20" s="164" t="e">
        <f>VLOOKUP(A20,[0]!LİSTE,46)</f>
        <v>#REF!</v>
      </c>
      <c r="O20" s="164" t="e">
        <f>VLOOKUP(A20,[0]!LİSTE,47)</f>
        <v>#REF!</v>
      </c>
      <c r="P20" s="143" t="e">
        <f>VLOOKUP(A20,[0]!LİSTE,48)</f>
        <v>#REF!</v>
      </c>
      <c r="Q20" s="144" t="e">
        <f>IF(7&gt;0,INDEX([0]!KİRA,A20,$Q$7))</f>
        <v>#REF!</v>
      </c>
      <c r="R20" s="145" t="e">
        <f>IF(A20&gt;0,INDEX([0]!SIHHİİZİN,A20,$Q$7))</f>
        <v>#REF!</v>
      </c>
      <c r="S20" s="146" t="e">
        <f t="shared" si="1"/>
        <v>#REF!</v>
      </c>
      <c r="T20" s="103" t="str">
        <f t="shared" si="2"/>
        <v>YOK</v>
      </c>
      <c r="U20" s="104"/>
    </row>
    <row r="21" spans="1:21" ht="18" customHeight="1">
      <c r="A21" s="132">
        <v>12</v>
      </c>
      <c r="B21" s="133" t="e">
        <f>VLOOKUP(A21,[0]!LİSTE,2)</f>
        <v>#REF!</v>
      </c>
      <c r="C21" s="139" t="e">
        <f>VLOOKUP(A21,[0]!LİSTE,11)</f>
        <v>#REF!</v>
      </c>
      <c r="D21" s="132" t="e">
        <f>VLOOKUP(A21,[0]!LİSTE,3)</f>
        <v>#REF!</v>
      </c>
      <c r="E21" s="140" t="e">
        <f>VLOOKUP(A21,[0]!LİSTE,17)</f>
        <v>#REF!</v>
      </c>
      <c r="F21" s="141" t="e">
        <f>VLOOKUP(A21,[0]!LİSTE,22)</f>
        <v>#REF!</v>
      </c>
      <c r="G21" s="141" t="e">
        <f>VLOOKUP(A21,[0]!LİSTE,24)</f>
        <v>#REF!</v>
      </c>
      <c r="H21" s="130" t="e">
        <f>VLOOKUP(A21,[0]!LİSTE,31)</f>
        <v>#REF!</v>
      </c>
      <c r="I21" s="142" t="e">
        <f>VLOOKUP(A21,[0]!LİSTE,35)</f>
        <v>#REF!</v>
      </c>
      <c r="J21" s="143" t="e">
        <f>VLOOKUP(A21,[0]!LİSTE,42)</f>
        <v>#REF!</v>
      </c>
      <c r="K21" s="143" t="e">
        <f>VLOOKUP(A21,[0]!LİSTE,43)</f>
        <v>#REF!</v>
      </c>
      <c r="L21" s="164" t="e">
        <f>VLOOKUP(A21,[0]!LİSTE,44)</f>
        <v>#REF!</v>
      </c>
      <c r="M21" s="164" t="e">
        <f>VLOOKUP(A21,[0]!LİSTE,45)</f>
        <v>#REF!</v>
      </c>
      <c r="N21" s="164" t="e">
        <f>VLOOKUP(A21,[0]!LİSTE,46)</f>
        <v>#REF!</v>
      </c>
      <c r="O21" s="164" t="e">
        <f>VLOOKUP(A21,[0]!LİSTE,47)</f>
        <v>#REF!</v>
      </c>
      <c r="P21" s="143" t="e">
        <f>VLOOKUP(A21,[0]!LİSTE,48)</f>
        <v>#REF!</v>
      </c>
      <c r="Q21" s="144" t="e">
        <f>IF(7&gt;0,INDEX([0]!KİRA,A21,$Q$7))</f>
        <v>#REF!</v>
      </c>
      <c r="R21" s="145" t="e">
        <f>IF(A21&gt;0,INDEX([0]!SIHHİİZİN,A21,$Q$7))</f>
        <v>#REF!</v>
      </c>
      <c r="S21" s="146" t="e">
        <f t="shared" si="1"/>
        <v>#REF!</v>
      </c>
      <c r="T21" s="103" t="str">
        <f t="shared" si="2"/>
        <v>YOK</v>
      </c>
      <c r="U21" s="104"/>
    </row>
    <row r="22" spans="1:21" ht="18" customHeight="1">
      <c r="A22" s="132">
        <v>13</v>
      </c>
      <c r="B22" s="133" t="e">
        <f>VLOOKUP(A22,[0]!LİSTE,2)</f>
        <v>#REF!</v>
      </c>
      <c r="C22" s="139" t="e">
        <f>VLOOKUP(A22,[0]!LİSTE,11)</f>
        <v>#REF!</v>
      </c>
      <c r="D22" s="132" t="e">
        <f>VLOOKUP(A22,[0]!LİSTE,3)</f>
        <v>#REF!</v>
      </c>
      <c r="E22" s="140" t="e">
        <f>VLOOKUP(A22,[0]!LİSTE,17)</f>
        <v>#REF!</v>
      </c>
      <c r="F22" s="141" t="e">
        <f>VLOOKUP(A22,[0]!LİSTE,22)</f>
        <v>#REF!</v>
      </c>
      <c r="G22" s="141" t="e">
        <f>VLOOKUP(A22,[0]!LİSTE,24)</f>
        <v>#REF!</v>
      </c>
      <c r="H22" s="130" t="e">
        <f>VLOOKUP(A22,[0]!LİSTE,31)</f>
        <v>#REF!</v>
      </c>
      <c r="I22" s="142" t="e">
        <f>VLOOKUP(A22,[0]!LİSTE,35)</f>
        <v>#REF!</v>
      </c>
      <c r="J22" s="143" t="e">
        <f>VLOOKUP(A22,[0]!LİSTE,42)</f>
        <v>#REF!</v>
      </c>
      <c r="K22" s="143" t="e">
        <f>VLOOKUP(A22,[0]!LİSTE,43)</f>
        <v>#REF!</v>
      </c>
      <c r="L22" s="164" t="e">
        <f>VLOOKUP(A22,[0]!LİSTE,44)</f>
        <v>#REF!</v>
      </c>
      <c r="M22" s="164" t="e">
        <f>VLOOKUP(A22,[0]!LİSTE,45)</f>
        <v>#REF!</v>
      </c>
      <c r="N22" s="164" t="e">
        <f>VLOOKUP(A22,[0]!LİSTE,46)</f>
        <v>#REF!</v>
      </c>
      <c r="O22" s="164" t="e">
        <f>VLOOKUP(A22,[0]!LİSTE,47)</f>
        <v>#REF!</v>
      </c>
      <c r="P22" s="143" t="e">
        <f>VLOOKUP(A22,[0]!LİSTE,48)</f>
        <v>#REF!</v>
      </c>
      <c r="Q22" s="144" t="e">
        <f>IF(7&gt;0,INDEX([0]!KİRA,A22,$Q$7))</f>
        <v>#REF!</v>
      </c>
      <c r="R22" s="145" t="e">
        <f>IF(A22&gt;0,INDEX([0]!SIHHİİZİN,A22,$Q$7))</f>
        <v>#REF!</v>
      </c>
      <c r="S22" s="146" t="e">
        <f t="shared" si="1"/>
        <v>#REF!</v>
      </c>
      <c r="T22" s="103" t="str">
        <f t="shared" si="2"/>
        <v>YOK</v>
      </c>
      <c r="U22" s="104"/>
    </row>
    <row r="23" spans="1:21" ht="18" customHeight="1">
      <c r="A23" s="132">
        <v>14</v>
      </c>
      <c r="B23" s="133" t="e">
        <f>VLOOKUP(A23,[0]!LİSTE,2)</f>
        <v>#REF!</v>
      </c>
      <c r="C23" s="139" t="e">
        <f>VLOOKUP(A23,[0]!LİSTE,11)</f>
        <v>#REF!</v>
      </c>
      <c r="D23" s="132" t="e">
        <f>VLOOKUP(A23,[0]!LİSTE,3)</f>
        <v>#REF!</v>
      </c>
      <c r="E23" s="140" t="e">
        <f>VLOOKUP(A23,[0]!LİSTE,17)</f>
        <v>#REF!</v>
      </c>
      <c r="F23" s="141" t="e">
        <f>VLOOKUP(A23,[0]!LİSTE,22)</f>
        <v>#REF!</v>
      </c>
      <c r="G23" s="141" t="e">
        <f>VLOOKUP(A23,[0]!LİSTE,24)</f>
        <v>#REF!</v>
      </c>
      <c r="H23" s="130" t="e">
        <f>VLOOKUP(A23,[0]!LİSTE,31)</f>
        <v>#REF!</v>
      </c>
      <c r="I23" s="142" t="e">
        <f>VLOOKUP(A23,[0]!LİSTE,35)</f>
        <v>#REF!</v>
      </c>
      <c r="J23" s="143" t="e">
        <f>VLOOKUP(A23,[0]!LİSTE,42)</f>
        <v>#REF!</v>
      </c>
      <c r="K23" s="143" t="e">
        <f>VLOOKUP(A23,[0]!LİSTE,43)</f>
        <v>#REF!</v>
      </c>
      <c r="L23" s="164" t="e">
        <f>VLOOKUP(A23,[0]!LİSTE,44)</f>
        <v>#REF!</v>
      </c>
      <c r="M23" s="164" t="e">
        <f>VLOOKUP(A23,[0]!LİSTE,45)</f>
        <v>#REF!</v>
      </c>
      <c r="N23" s="164" t="e">
        <f>VLOOKUP(A23,[0]!LİSTE,46)</f>
        <v>#REF!</v>
      </c>
      <c r="O23" s="164" t="e">
        <f>VLOOKUP(A23,[0]!LİSTE,47)</f>
        <v>#REF!</v>
      </c>
      <c r="P23" s="143" t="e">
        <f>VLOOKUP(A23,[0]!LİSTE,48)</f>
        <v>#REF!</v>
      </c>
      <c r="Q23" s="144" t="e">
        <f>IF(7&gt;0,INDEX([0]!KİRA,A23,$Q$7))</f>
        <v>#REF!</v>
      </c>
      <c r="R23" s="145" t="e">
        <f>IF(A23&gt;0,INDEX([0]!SIHHİİZİN,A23,$Q$7))</f>
        <v>#REF!</v>
      </c>
      <c r="S23" s="146" t="e">
        <f t="shared" si="1"/>
        <v>#REF!</v>
      </c>
      <c r="T23" s="103" t="str">
        <f t="shared" si="2"/>
        <v>YOK</v>
      </c>
      <c r="U23" s="104"/>
    </row>
    <row r="24" spans="1:21" ht="18" customHeight="1">
      <c r="A24" s="132">
        <v>15</v>
      </c>
      <c r="B24" s="133" t="e">
        <f>VLOOKUP(A24,[0]!LİSTE,2)</f>
        <v>#REF!</v>
      </c>
      <c r="C24" s="139" t="e">
        <f>VLOOKUP(A24,[0]!LİSTE,11)</f>
        <v>#REF!</v>
      </c>
      <c r="D24" s="132" t="e">
        <f>VLOOKUP(A24,[0]!LİSTE,3)</f>
        <v>#REF!</v>
      </c>
      <c r="E24" s="140" t="e">
        <f>VLOOKUP(A24,[0]!LİSTE,17)</f>
        <v>#REF!</v>
      </c>
      <c r="F24" s="141" t="e">
        <f>VLOOKUP(A24,[0]!LİSTE,22)</f>
        <v>#REF!</v>
      </c>
      <c r="G24" s="141" t="e">
        <f>VLOOKUP(A24,[0]!LİSTE,24)</f>
        <v>#REF!</v>
      </c>
      <c r="H24" s="130" t="e">
        <f>VLOOKUP(A24,[0]!LİSTE,31)</f>
        <v>#REF!</v>
      </c>
      <c r="I24" s="142" t="e">
        <f>VLOOKUP(A24,[0]!LİSTE,35)</f>
        <v>#REF!</v>
      </c>
      <c r="J24" s="143" t="e">
        <f>VLOOKUP(A24,[0]!LİSTE,42)</f>
        <v>#REF!</v>
      </c>
      <c r="K24" s="143" t="e">
        <f>VLOOKUP(A24,[0]!LİSTE,43)</f>
        <v>#REF!</v>
      </c>
      <c r="L24" s="164" t="e">
        <f>VLOOKUP(A24,[0]!LİSTE,44)</f>
        <v>#REF!</v>
      </c>
      <c r="M24" s="164" t="e">
        <f>VLOOKUP(A24,[0]!LİSTE,45)</f>
        <v>#REF!</v>
      </c>
      <c r="N24" s="164" t="e">
        <f>VLOOKUP(A24,[0]!LİSTE,46)</f>
        <v>#REF!</v>
      </c>
      <c r="O24" s="164" t="e">
        <f>VLOOKUP(A24,[0]!LİSTE,47)</f>
        <v>#REF!</v>
      </c>
      <c r="P24" s="143" t="e">
        <f>VLOOKUP(A24,[0]!LİSTE,48)</f>
        <v>#REF!</v>
      </c>
      <c r="Q24" s="144" t="e">
        <f>IF(7&gt;0,INDEX([0]!KİRA,A24,$Q$7))</f>
        <v>#REF!</v>
      </c>
      <c r="R24" s="145" t="e">
        <f>IF(A24&gt;0,INDEX([0]!SIHHİİZİN,A24,$Q$7))</f>
        <v>#REF!</v>
      </c>
      <c r="S24" s="146" t="e">
        <f t="shared" si="1"/>
        <v>#REF!</v>
      </c>
      <c r="T24" s="103" t="str">
        <f t="shared" si="2"/>
        <v>YOK</v>
      </c>
      <c r="U24" s="104"/>
    </row>
    <row r="25" spans="1:21" ht="18" customHeight="1">
      <c r="A25" s="132">
        <v>16</v>
      </c>
      <c r="B25" s="133" t="e">
        <f>VLOOKUP(A25,[0]!LİSTE,2)</f>
        <v>#REF!</v>
      </c>
      <c r="C25" s="139" t="e">
        <f>VLOOKUP(A25,[0]!LİSTE,11)</f>
        <v>#REF!</v>
      </c>
      <c r="D25" s="132" t="e">
        <f>VLOOKUP(A25,[0]!LİSTE,3)</f>
        <v>#REF!</v>
      </c>
      <c r="E25" s="140" t="e">
        <f>VLOOKUP(A25,[0]!LİSTE,17)</f>
        <v>#REF!</v>
      </c>
      <c r="F25" s="141" t="e">
        <f>VLOOKUP(A25,[0]!LİSTE,22)</f>
        <v>#REF!</v>
      </c>
      <c r="G25" s="141" t="e">
        <f>VLOOKUP(A25,[0]!LİSTE,24)</f>
        <v>#REF!</v>
      </c>
      <c r="H25" s="130" t="e">
        <f>VLOOKUP(A25,[0]!LİSTE,31)</f>
        <v>#REF!</v>
      </c>
      <c r="I25" s="142" t="e">
        <f>VLOOKUP(A25,[0]!LİSTE,35)</f>
        <v>#REF!</v>
      </c>
      <c r="J25" s="143" t="e">
        <f>VLOOKUP(A25,[0]!LİSTE,42)</f>
        <v>#REF!</v>
      </c>
      <c r="K25" s="143" t="e">
        <f>VLOOKUP(A25,[0]!LİSTE,43)</f>
        <v>#REF!</v>
      </c>
      <c r="L25" s="164" t="e">
        <f>VLOOKUP(A25,[0]!LİSTE,44)</f>
        <v>#REF!</v>
      </c>
      <c r="M25" s="164" t="e">
        <f>VLOOKUP(A25,[0]!LİSTE,45)</f>
        <v>#REF!</v>
      </c>
      <c r="N25" s="164" t="e">
        <f>VLOOKUP(A25,[0]!LİSTE,46)</f>
        <v>#REF!</v>
      </c>
      <c r="O25" s="164" t="e">
        <f>VLOOKUP(A25,[0]!LİSTE,47)</f>
        <v>#REF!</v>
      </c>
      <c r="P25" s="143" t="e">
        <f>VLOOKUP(A25,[0]!LİSTE,48)</f>
        <v>#REF!</v>
      </c>
      <c r="Q25" s="144" t="e">
        <f>IF(7&gt;0,INDEX([0]!KİRA,A25,$Q$7))</f>
        <v>#REF!</v>
      </c>
      <c r="R25" s="145" t="e">
        <f>IF(A25&gt;0,INDEX([0]!SIHHİİZİN,A25,$Q$7))</f>
        <v>#REF!</v>
      </c>
      <c r="S25" s="146" t="e">
        <f t="shared" si="1"/>
        <v>#REF!</v>
      </c>
      <c r="T25" s="103" t="str">
        <f t="shared" si="2"/>
        <v>YOK</v>
      </c>
      <c r="U25" s="104"/>
    </row>
    <row r="26" spans="1:21" ht="18" customHeight="1">
      <c r="A26" s="132">
        <v>17</v>
      </c>
      <c r="B26" s="133" t="e">
        <f>VLOOKUP(A26,[0]!LİSTE,2)</f>
        <v>#REF!</v>
      </c>
      <c r="C26" s="139" t="e">
        <f>VLOOKUP(A26,[0]!LİSTE,11)</f>
        <v>#REF!</v>
      </c>
      <c r="D26" s="132" t="e">
        <f>VLOOKUP(A26,[0]!LİSTE,3)</f>
        <v>#REF!</v>
      </c>
      <c r="E26" s="140" t="e">
        <f>VLOOKUP(A26,[0]!LİSTE,17)</f>
        <v>#REF!</v>
      </c>
      <c r="F26" s="141" t="e">
        <f>VLOOKUP(A26,[0]!LİSTE,22)</f>
        <v>#REF!</v>
      </c>
      <c r="G26" s="141" t="e">
        <f>VLOOKUP(A26,[0]!LİSTE,24)</f>
        <v>#REF!</v>
      </c>
      <c r="H26" s="130" t="e">
        <f>VLOOKUP(A26,[0]!LİSTE,31)</f>
        <v>#REF!</v>
      </c>
      <c r="I26" s="142" t="e">
        <f>VLOOKUP(A26,[0]!LİSTE,35)</f>
        <v>#REF!</v>
      </c>
      <c r="J26" s="143" t="e">
        <f>VLOOKUP(A26,[0]!LİSTE,42)</f>
        <v>#REF!</v>
      </c>
      <c r="K26" s="143" t="e">
        <f>VLOOKUP(A26,[0]!LİSTE,43)</f>
        <v>#REF!</v>
      </c>
      <c r="L26" s="164" t="e">
        <f>VLOOKUP(A26,[0]!LİSTE,44)</f>
        <v>#REF!</v>
      </c>
      <c r="M26" s="164" t="e">
        <f>VLOOKUP(A26,[0]!LİSTE,45)</f>
        <v>#REF!</v>
      </c>
      <c r="N26" s="164" t="e">
        <f>VLOOKUP(A26,[0]!LİSTE,46)</f>
        <v>#REF!</v>
      </c>
      <c r="O26" s="164" t="e">
        <f>VLOOKUP(A26,[0]!LİSTE,47)</f>
        <v>#REF!</v>
      </c>
      <c r="P26" s="143" t="e">
        <f>VLOOKUP(A26,[0]!LİSTE,48)</f>
        <v>#REF!</v>
      </c>
      <c r="Q26" s="144" t="e">
        <f>IF(7&gt;0,INDEX([0]!KİRA,A26,$Q$7))</f>
        <v>#REF!</v>
      </c>
      <c r="R26" s="145" t="e">
        <f>IF(A26&gt;0,INDEX([0]!SIHHİİZİN,A26,$Q$7))</f>
        <v>#REF!</v>
      </c>
      <c r="S26" s="146" t="e">
        <f t="shared" si="1"/>
        <v>#REF!</v>
      </c>
      <c r="T26" s="103" t="str">
        <f t="shared" si="2"/>
        <v>YOK</v>
      </c>
      <c r="U26" s="104"/>
    </row>
    <row r="27" spans="1:21" ht="18" customHeight="1">
      <c r="A27" s="132">
        <v>18</v>
      </c>
      <c r="B27" s="133" t="e">
        <f>VLOOKUP(A27,[0]!LİSTE,2)</f>
        <v>#REF!</v>
      </c>
      <c r="C27" s="139" t="e">
        <f>VLOOKUP(A27,[0]!LİSTE,11)</f>
        <v>#REF!</v>
      </c>
      <c r="D27" s="132" t="e">
        <f>VLOOKUP(A27,[0]!LİSTE,3)</f>
        <v>#REF!</v>
      </c>
      <c r="E27" s="140" t="e">
        <f>VLOOKUP(A27,[0]!LİSTE,17)</f>
        <v>#REF!</v>
      </c>
      <c r="F27" s="141" t="e">
        <f>VLOOKUP(A27,[0]!LİSTE,22)</f>
        <v>#REF!</v>
      </c>
      <c r="G27" s="141" t="e">
        <f>VLOOKUP(A27,[0]!LİSTE,24)</f>
        <v>#REF!</v>
      </c>
      <c r="H27" s="130" t="e">
        <f>VLOOKUP(A27,[0]!LİSTE,31)</f>
        <v>#REF!</v>
      </c>
      <c r="I27" s="142" t="e">
        <f>VLOOKUP(A27,[0]!LİSTE,35)</f>
        <v>#REF!</v>
      </c>
      <c r="J27" s="143" t="e">
        <f>VLOOKUP(A27,[0]!LİSTE,42)</f>
        <v>#REF!</v>
      </c>
      <c r="K27" s="143" t="e">
        <f>VLOOKUP(A27,[0]!LİSTE,43)</f>
        <v>#REF!</v>
      </c>
      <c r="L27" s="164" t="e">
        <f>VLOOKUP(A27,[0]!LİSTE,44)</f>
        <v>#REF!</v>
      </c>
      <c r="M27" s="164" t="e">
        <f>VLOOKUP(A27,[0]!LİSTE,45)</f>
        <v>#REF!</v>
      </c>
      <c r="N27" s="164" t="e">
        <f>VLOOKUP(A27,[0]!LİSTE,46)</f>
        <v>#REF!</v>
      </c>
      <c r="O27" s="164" t="e">
        <f>VLOOKUP(A27,[0]!LİSTE,47)</f>
        <v>#REF!</v>
      </c>
      <c r="P27" s="143" t="e">
        <f>VLOOKUP(A27,[0]!LİSTE,48)</f>
        <v>#REF!</v>
      </c>
      <c r="Q27" s="144" t="e">
        <f>IF(7&gt;0,INDEX([0]!KİRA,A27,$Q$7))</f>
        <v>#REF!</v>
      </c>
      <c r="R27" s="145" t="e">
        <f>IF(A27&gt;0,INDEX([0]!SIHHİİZİN,A27,$Q$7))</f>
        <v>#REF!</v>
      </c>
      <c r="S27" s="146" t="e">
        <f t="shared" si="1"/>
        <v>#REF!</v>
      </c>
      <c r="T27" s="103" t="str">
        <f t="shared" si="2"/>
        <v>YOK</v>
      </c>
      <c r="U27" s="104"/>
    </row>
    <row r="28" spans="1:21" ht="18" customHeight="1">
      <c r="A28" s="132">
        <v>19</v>
      </c>
      <c r="B28" s="133" t="e">
        <f>VLOOKUP(A28,[0]!LİSTE,2)</f>
        <v>#REF!</v>
      </c>
      <c r="C28" s="139" t="e">
        <f>VLOOKUP(A28,[0]!LİSTE,11)</f>
        <v>#REF!</v>
      </c>
      <c r="D28" s="132" t="e">
        <f>VLOOKUP(A28,[0]!LİSTE,3)</f>
        <v>#REF!</v>
      </c>
      <c r="E28" s="140" t="e">
        <f>VLOOKUP(A28,[0]!LİSTE,17)</f>
        <v>#REF!</v>
      </c>
      <c r="F28" s="141" t="e">
        <f>VLOOKUP(A28,[0]!LİSTE,22)</f>
        <v>#REF!</v>
      </c>
      <c r="G28" s="141" t="e">
        <f>VLOOKUP(A28,[0]!LİSTE,24)</f>
        <v>#REF!</v>
      </c>
      <c r="H28" s="130" t="e">
        <f>VLOOKUP(A28,[0]!LİSTE,31)</f>
        <v>#REF!</v>
      </c>
      <c r="I28" s="142" t="e">
        <f>VLOOKUP(A28,[0]!LİSTE,35)</f>
        <v>#REF!</v>
      </c>
      <c r="J28" s="143" t="e">
        <f>VLOOKUP(A28,[0]!LİSTE,42)</f>
        <v>#REF!</v>
      </c>
      <c r="K28" s="143" t="e">
        <f>VLOOKUP(A28,[0]!LİSTE,43)</f>
        <v>#REF!</v>
      </c>
      <c r="L28" s="164" t="e">
        <f>VLOOKUP(A28,[0]!LİSTE,44)</f>
        <v>#REF!</v>
      </c>
      <c r="M28" s="164" t="e">
        <f>VLOOKUP(A28,[0]!LİSTE,45)</f>
        <v>#REF!</v>
      </c>
      <c r="N28" s="164" t="e">
        <f>VLOOKUP(A28,[0]!LİSTE,46)</f>
        <v>#REF!</v>
      </c>
      <c r="O28" s="164" t="e">
        <f>VLOOKUP(A28,[0]!LİSTE,47)</f>
        <v>#REF!</v>
      </c>
      <c r="P28" s="143" t="e">
        <f>VLOOKUP(A28,[0]!LİSTE,48)</f>
        <v>#REF!</v>
      </c>
      <c r="Q28" s="144" t="e">
        <f>IF(7&gt;0,INDEX([0]!KİRA,A28,$Q$7))</f>
        <v>#REF!</v>
      </c>
      <c r="R28" s="145" t="e">
        <f>IF(A28&gt;0,INDEX([0]!SIHHİİZİN,A28,$Q$7))</f>
        <v>#REF!</v>
      </c>
      <c r="S28" s="146" t="e">
        <f t="shared" si="1"/>
        <v>#REF!</v>
      </c>
      <c r="T28" s="103" t="str">
        <f t="shared" si="2"/>
        <v>YOK</v>
      </c>
      <c r="U28" s="104"/>
    </row>
    <row r="29" spans="1:21" ht="18" customHeight="1">
      <c r="A29" s="132">
        <v>20</v>
      </c>
      <c r="B29" s="133" t="e">
        <f>VLOOKUP(A29,[0]!LİSTE,2)</f>
        <v>#REF!</v>
      </c>
      <c r="C29" s="139" t="e">
        <f>VLOOKUP(A29,[0]!LİSTE,11)</f>
        <v>#REF!</v>
      </c>
      <c r="D29" s="132" t="e">
        <f>VLOOKUP(A29,[0]!LİSTE,3)</f>
        <v>#REF!</v>
      </c>
      <c r="E29" s="140" t="e">
        <f>VLOOKUP(A29,[0]!LİSTE,17)</f>
        <v>#REF!</v>
      </c>
      <c r="F29" s="141" t="e">
        <f>VLOOKUP(A29,[0]!LİSTE,22)</f>
        <v>#REF!</v>
      </c>
      <c r="G29" s="141" t="e">
        <f>VLOOKUP(A29,[0]!LİSTE,24)</f>
        <v>#REF!</v>
      </c>
      <c r="H29" s="130" t="e">
        <f>VLOOKUP(A29,[0]!LİSTE,31)</f>
        <v>#REF!</v>
      </c>
      <c r="I29" s="142" t="e">
        <f>VLOOKUP(A29,[0]!LİSTE,35)</f>
        <v>#REF!</v>
      </c>
      <c r="J29" s="143" t="e">
        <f>VLOOKUP(A29,[0]!LİSTE,42)</f>
        <v>#REF!</v>
      </c>
      <c r="K29" s="143" t="e">
        <f>VLOOKUP(A29,[0]!LİSTE,43)</f>
        <v>#REF!</v>
      </c>
      <c r="L29" s="164" t="e">
        <f>VLOOKUP(A29,[0]!LİSTE,44)</f>
        <v>#REF!</v>
      </c>
      <c r="M29" s="164" t="e">
        <f>VLOOKUP(A29,[0]!LİSTE,45)</f>
        <v>#REF!</v>
      </c>
      <c r="N29" s="164" t="e">
        <f>VLOOKUP(A29,[0]!LİSTE,46)</f>
        <v>#REF!</v>
      </c>
      <c r="O29" s="164" t="e">
        <f>VLOOKUP(A29,[0]!LİSTE,47)</f>
        <v>#REF!</v>
      </c>
      <c r="P29" s="143" t="e">
        <f>VLOOKUP(A29,[0]!LİSTE,48)</f>
        <v>#REF!</v>
      </c>
      <c r="Q29" s="144" t="e">
        <f>IF(7&gt;0,INDEX([0]!KİRA,A29,$Q$7))</f>
        <v>#REF!</v>
      </c>
      <c r="R29" s="145" t="e">
        <f>IF(A29&gt;0,INDEX([0]!SIHHİİZİN,A29,$Q$7))</f>
        <v>#REF!</v>
      </c>
      <c r="S29" s="146" t="e">
        <f t="shared" si="1"/>
        <v>#REF!</v>
      </c>
      <c r="T29" s="103" t="str">
        <f t="shared" si="2"/>
        <v>YOK</v>
      </c>
      <c r="U29" s="104"/>
    </row>
    <row r="30" spans="1:21" ht="18" customHeight="1">
      <c r="A30" s="132">
        <v>21</v>
      </c>
      <c r="B30" s="133" t="e">
        <f>VLOOKUP(A30,[0]!LİSTE,2)</f>
        <v>#REF!</v>
      </c>
      <c r="C30" s="139" t="e">
        <f>VLOOKUP(A30,[0]!LİSTE,11)</f>
        <v>#REF!</v>
      </c>
      <c r="D30" s="132" t="e">
        <f>VLOOKUP(A30,[0]!LİSTE,3)</f>
        <v>#REF!</v>
      </c>
      <c r="E30" s="140" t="e">
        <f>VLOOKUP(A30,[0]!LİSTE,17)</f>
        <v>#REF!</v>
      </c>
      <c r="F30" s="141" t="e">
        <f>VLOOKUP(A30,[0]!LİSTE,22)</f>
        <v>#REF!</v>
      </c>
      <c r="G30" s="141" t="e">
        <f>VLOOKUP(A30,[0]!LİSTE,24)</f>
        <v>#REF!</v>
      </c>
      <c r="H30" s="130" t="e">
        <f>VLOOKUP(A30,[0]!LİSTE,31)</f>
        <v>#REF!</v>
      </c>
      <c r="I30" s="142" t="e">
        <f>VLOOKUP(A30,[0]!LİSTE,35)</f>
        <v>#REF!</v>
      </c>
      <c r="J30" s="143" t="e">
        <f>VLOOKUP(A30,[0]!LİSTE,42)</f>
        <v>#REF!</v>
      </c>
      <c r="K30" s="143" t="e">
        <f>VLOOKUP(A30,[0]!LİSTE,43)</f>
        <v>#REF!</v>
      </c>
      <c r="L30" s="164" t="e">
        <f>VLOOKUP(A30,[0]!LİSTE,44)</f>
        <v>#REF!</v>
      </c>
      <c r="M30" s="164" t="e">
        <f>VLOOKUP(A30,[0]!LİSTE,45)</f>
        <v>#REF!</v>
      </c>
      <c r="N30" s="164" t="e">
        <f>VLOOKUP(A30,[0]!LİSTE,46)</f>
        <v>#REF!</v>
      </c>
      <c r="O30" s="164" t="e">
        <f>VLOOKUP(A30,[0]!LİSTE,47)</f>
        <v>#REF!</v>
      </c>
      <c r="P30" s="143" t="e">
        <f>VLOOKUP(A30,[0]!LİSTE,48)</f>
        <v>#REF!</v>
      </c>
      <c r="Q30" s="144" t="e">
        <f>IF(7&gt;0,INDEX([0]!KİRA,A30,$Q$7))</f>
        <v>#REF!</v>
      </c>
      <c r="R30" s="145" t="e">
        <f>IF(A30&gt;0,INDEX([0]!SIHHİİZİN,A30,$Q$7))</f>
        <v>#REF!</v>
      </c>
      <c r="S30" s="146" t="e">
        <f t="shared" si="1"/>
        <v>#REF!</v>
      </c>
      <c r="T30" s="103" t="str">
        <f t="shared" si="2"/>
        <v>YOK</v>
      </c>
      <c r="U30" s="104"/>
    </row>
    <row r="31" spans="1:21" ht="18" customHeight="1">
      <c r="A31" s="132">
        <v>22</v>
      </c>
      <c r="B31" s="133" t="e">
        <f>VLOOKUP(A31,[0]!LİSTE,2)</f>
        <v>#REF!</v>
      </c>
      <c r="C31" s="139" t="e">
        <f>VLOOKUP(A31,[0]!LİSTE,11)</f>
        <v>#REF!</v>
      </c>
      <c r="D31" s="132" t="e">
        <f>VLOOKUP(A31,[0]!LİSTE,3)</f>
        <v>#REF!</v>
      </c>
      <c r="E31" s="140" t="e">
        <f>VLOOKUP(A31,[0]!LİSTE,17)</f>
        <v>#REF!</v>
      </c>
      <c r="F31" s="141" t="e">
        <f>VLOOKUP(A31,[0]!LİSTE,22)</f>
        <v>#REF!</v>
      </c>
      <c r="G31" s="141" t="e">
        <f>VLOOKUP(A31,[0]!LİSTE,24)</f>
        <v>#REF!</v>
      </c>
      <c r="H31" s="130" t="e">
        <f>VLOOKUP(A31,[0]!LİSTE,31)</f>
        <v>#REF!</v>
      </c>
      <c r="I31" s="142" t="e">
        <f>VLOOKUP(A31,[0]!LİSTE,35)</f>
        <v>#REF!</v>
      </c>
      <c r="J31" s="143" t="e">
        <f>VLOOKUP(A31,[0]!LİSTE,42)</f>
        <v>#REF!</v>
      </c>
      <c r="K31" s="143" t="e">
        <f>VLOOKUP(A31,[0]!LİSTE,43)</f>
        <v>#REF!</v>
      </c>
      <c r="L31" s="164" t="e">
        <f>VLOOKUP(A31,[0]!LİSTE,44)</f>
        <v>#REF!</v>
      </c>
      <c r="M31" s="164" t="e">
        <f>VLOOKUP(A31,[0]!LİSTE,45)</f>
        <v>#REF!</v>
      </c>
      <c r="N31" s="164" t="e">
        <f>VLOOKUP(A31,[0]!LİSTE,46)</f>
        <v>#REF!</v>
      </c>
      <c r="O31" s="164" t="e">
        <f>VLOOKUP(A31,[0]!LİSTE,47)</f>
        <v>#REF!</v>
      </c>
      <c r="P31" s="143" t="e">
        <f>VLOOKUP(A31,[0]!LİSTE,48)</f>
        <v>#REF!</v>
      </c>
      <c r="Q31" s="144" t="e">
        <f>IF(7&gt;0,INDEX([0]!KİRA,A31,$Q$7))</f>
        <v>#REF!</v>
      </c>
      <c r="R31" s="145" t="e">
        <f>IF(A31&gt;0,INDEX([0]!SIHHİİZİN,A31,$Q$7))</f>
        <v>#REF!</v>
      </c>
      <c r="S31" s="146" t="e">
        <f t="shared" si="1"/>
        <v>#REF!</v>
      </c>
      <c r="T31" s="103" t="str">
        <f t="shared" si="2"/>
        <v>YOK</v>
      </c>
      <c r="U31" s="104"/>
    </row>
    <row r="32" spans="1:21" ht="18" customHeight="1">
      <c r="A32" s="132">
        <v>23</v>
      </c>
      <c r="B32" s="133" t="e">
        <f>VLOOKUP(A32,[0]!LİSTE,2)</f>
        <v>#REF!</v>
      </c>
      <c r="C32" s="139" t="e">
        <f>VLOOKUP(A32,[0]!LİSTE,11)</f>
        <v>#REF!</v>
      </c>
      <c r="D32" s="132" t="e">
        <f>VLOOKUP(A32,[0]!LİSTE,3)</f>
        <v>#REF!</v>
      </c>
      <c r="E32" s="140" t="e">
        <f>VLOOKUP(A32,[0]!LİSTE,17)</f>
        <v>#REF!</v>
      </c>
      <c r="F32" s="141" t="e">
        <f>VLOOKUP(A32,[0]!LİSTE,22)</f>
        <v>#REF!</v>
      </c>
      <c r="G32" s="141" t="e">
        <f>VLOOKUP(A32,[0]!LİSTE,24)</f>
        <v>#REF!</v>
      </c>
      <c r="H32" s="130" t="e">
        <f>VLOOKUP(A32,[0]!LİSTE,31)</f>
        <v>#REF!</v>
      </c>
      <c r="I32" s="142" t="e">
        <f>VLOOKUP(A32,[0]!LİSTE,35)</f>
        <v>#REF!</v>
      </c>
      <c r="J32" s="143" t="e">
        <f>VLOOKUP(A32,[0]!LİSTE,42)</f>
        <v>#REF!</v>
      </c>
      <c r="K32" s="143" t="e">
        <f>VLOOKUP(A32,[0]!LİSTE,43)</f>
        <v>#REF!</v>
      </c>
      <c r="L32" s="164" t="e">
        <f>VLOOKUP(A32,[0]!LİSTE,44)</f>
        <v>#REF!</v>
      </c>
      <c r="M32" s="164" t="e">
        <f>VLOOKUP(A32,[0]!LİSTE,45)</f>
        <v>#REF!</v>
      </c>
      <c r="N32" s="164" t="e">
        <f>VLOOKUP(A32,[0]!LİSTE,46)</f>
        <v>#REF!</v>
      </c>
      <c r="O32" s="164" t="e">
        <f>VLOOKUP(A32,[0]!LİSTE,47)</f>
        <v>#REF!</v>
      </c>
      <c r="P32" s="143" t="e">
        <f>VLOOKUP(A32,[0]!LİSTE,48)</f>
        <v>#REF!</v>
      </c>
      <c r="Q32" s="144" t="e">
        <f>IF(7&gt;0,INDEX([0]!KİRA,A32,$Q$7))</f>
        <v>#REF!</v>
      </c>
      <c r="R32" s="145" t="e">
        <f>IF(A32&gt;0,INDEX([0]!SIHHİİZİN,A32,$Q$7))</f>
        <v>#REF!</v>
      </c>
      <c r="S32" s="146" t="e">
        <f t="shared" si="1"/>
        <v>#REF!</v>
      </c>
      <c r="T32" s="103" t="str">
        <f t="shared" si="2"/>
        <v>YOK</v>
      </c>
      <c r="U32" s="104"/>
    </row>
    <row r="33" spans="1:21" ht="18" customHeight="1">
      <c r="A33" s="132">
        <v>24</v>
      </c>
      <c r="B33" s="133" t="e">
        <f>VLOOKUP(A33,[0]!LİSTE,2)</f>
        <v>#REF!</v>
      </c>
      <c r="C33" s="139" t="e">
        <f>VLOOKUP(A33,[0]!LİSTE,11)</f>
        <v>#REF!</v>
      </c>
      <c r="D33" s="132" t="e">
        <f>VLOOKUP(A33,[0]!LİSTE,3)</f>
        <v>#REF!</v>
      </c>
      <c r="E33" s="140" t="e">
        <f>VLOOKUP(A33,[0]!LİSTE,17)</f>
        <v>#REF!</v>
      </c>
      <c r="F33" s="141" t="e">
        <f>VLOOKUP(A33,[0]!LİSTE,22)</f>
        <v>#REF!</v>
      </c>
      <c r="G33" s="141" t="e">
        <f>VLOOKUP(A33,[0]!LİSTE,24)</f>
        <v>#REF!</v>
      </c>
      <c r="H33" s="130" t="e">
        <f>VLOOKUP(A33,[0]!LİSTE,31)</f>
        <v>#REF!</v>
      </c>
      <c r="I33" s="142" t="e">
        <f>VLOOKUP(A33,[0]!LİSTE,35)</f>
        <v>#REF!</v>
      </c>
      <c r="J33" s="143" t="e">
        <f>VLOOKUP(A33,[0]!LİSTE,42)</f>
        <v>#REF!</v>
      </c>
      <c r="K33" s="143" t="e">
        <f>VLOOKUP(A33,[0]!LİSTE,43)</f>
        <v>#REF!</v>
      </c>
      <c r="L33" s="164" t="e">
        <f>VLOOKUP(A33,[0]!LİSTE,44)</f>
        <v>#REF!</v>
      </c>
      <c r="M33" s="164" t="e">
        <f>VLOOKUP(A33,[0]!LİSTE,45)</f>
        <v>#REF!</v>
      </c>
      <c r="N33" s="164" t="e">
        <f>VLOOKUP(A33,[0]!LİSTE,46)</f>
        <v>#REF!</v>
      </c>
      <c r="O33" s="164" t="e">
        <f>VLOOKUP(A33,[0]!LİSTE,47)</f>
        <v>#REF!</v>
      </c>
      <c r="P33" s="143" t="e">
        <f>VLOOKUP(A33,[0]!LİSTE,48)</f>
        <v>#REF!</v>
      </c>
      <c r="Q33" s="144" t="e">
        <f>IF(7&gt;0,INDEX([0]!KİRA,A33,$Q$7))</f>
        <v>#REF!</v>
      </c>
      <c r="R33" s="145" t="e">
        <f>IF(A33&gt;0,INDEX([0]!SIHHİİZİN,A33,$Q$7))</f>
        <v>#REF!</v>
      </c>
      <c r="S33" s="146" t="e">
        <f t="shared" si="1"/>
        <v>#REF!</v>
      </c>
      <c r="T33" s="103" t="str">
        <f t="shared" si="2"/>
        <v>YOK</v>
      </c>
      <c r="U33" s="104"/>
    </row>
    <row r="34" spans="1:21" ht="18" customHeight="1">
      <c r="A34" s="132">
        <v>25</v>
      </c>
      <c r="B34" s="133" t="e">
        <f>VLOOKUP(A34,[0]!LİSTE,2)</f>
        <v>#REF!</v>
      </c>
      <c r="C34" s="139" t="e">
        <f>VLOOKUP(A34,[0]!LİSTE,11)</f>
        <v>#REF!</v>
      </c>
      <c r="D34" s="132" t="e">
        <f>VLOOKUP(A34,[0]!LİSTE,3)</f>
        <v>#REF!</v>
      </c>
      <c r="E34" s="140" t="e">
        <f>VLOOKUP(A34,[0]!LİSTE,17)</f>
        <v>#REF!</v>
      </c>
      <c r="F34" s="141" t="e">
        <f>VLOOKUP(A34,[0]!LİSTE,22)</f>
        <v>#REF!</v>
      </c>
      <c r="G34" s="141" t="e">
        <f>VLOOKUP(A34,[0]!LİSTE,24)</f>
        <v>#REF!</v>
      </c>
      <c r="H34" s="130" t="e">
        <f>VLOOKUP(A34,[0]!LİSTE,31)</f>
        <v>#REF!</v>
      </c>
      <c r="I34" s="142" t="e">
        <f>VLOOKUP(A34,[0]!LİSTE,35)</f>
        <v>#REF!</v>
      </c>
      <c r="J34" s="143" t="e">
        <f>VLOOKUP(A34,[0]!LİSTE,42)</f>
        <v>#REF!</v>
      </c>
      <c r="K34" s="143" t="e">
        <f>VLOOKUP(A34,[0]!LİSTE,43)</f>
        <v>#REF!</v>
      </c>
      <c r="L34" s="164" t="e">
        <f>VLOOKUP(A34,[0]!LİSTE,44)</f>
        <v>#REF!</v>
      </c>
      <c r="M34" s="164" t="e">
        <f>VLOOKUP(A34,[0]!LİSTE,45)</f>
        <v>#REF!</v>
      </c>
      <c r="N34" s="164" t="e">
        <f>VLOOKUP(A34,[0]!LİSTE,46)</f>
        <v>#REF!</v>
      </c>
      <c r="O34" s="164" t="e">
        <f>VLOOKUP(A34,[0]!LİSTE,47)</f>
        <v>#REF!</v>
      </c>
      <c r="P34" s="143" t="e">
        <f>VLOOKUP(A34,[0]!LİSTE,48)</f>
        <v>#REF!</v>
      </c>
      <c r="Q34" s="144" t="e">
        <f>IF(7&gt;0,INDEX([0]!KİRA,A34,$Q$7))</f>
        <v>#REF!</v>
      </c>
      <c r="R34" s="145" t="e">
        <f>IF(A34&gt;0,INDEX([0]!SIHHİİZİN,A34,$Q$7))</f>
        <v>#REF!</v>
      </c>
      <c r="S34" s="146" t="e">
        <f t="shared" si="1"/>
        <v>#REF!</v>
      </c>
      <c r="T34" s="103" t="str">
        <f t="shared" si="2"/>
        <v>YOK</v>
      </c>
      <c r="U34" s="104"/>
    </row>
    <row r="35" spans="1:21" ht="18" customHeight="1">
      <c r="A35" s="132">
        <v>26</v>
      </c>
      <c r="B35" s="133" t="e">
        <f>VLOOKUP(A35,[0]!LİSTE,2)</f>
        <v>#REF!</v>
      </c>
      <c r="C35" s="139" t="e">
        <f>VLOOKUP(A35,[0]!LİSTE,11)</f>
        <v>#REF!</v>
      </c>
      <c r="D35" s="132" t="e">
        <f>VLOOKUP(A35,[0]!LİSTE,3)</f>
        <v>#REF!</v>
      </c>
      <c r="E35" s="140" t="e">
        <f>VLOOKUP(A35,[0]!LİSTE,17)</f>
        <v>#REF!</v>
      </c>
      <c r="F35" s="141" t="e">
        <f>VLOOKUP(A35,[0]!LİSTE,22)</f>
        <v>#REF!</v>
      </c>
      <c r="G35" s="141" t="e">
        <f>VLOOKUP(A35,[0]!LİSTE,24)</f>
        <v>#REF!</v>
      </c>
      <c r="H35" s="130" t="e">
        <f>VLOOKUP(A35,[0]!LİSTE,31)</f>
        <v>#REF!</v>
      </c>
      <c r="I35" s="142" t="e">
        <f>VLOOKUP(A35,[0]!LİSTE,35)</f>
        <v>#REF!</v>
      </c>
      <c r="J35" s="143" t="e">
        <f>VLOOKUP(A35,[0]!LİSTE,42)</f>
        <v>#REF!</v>
      </c>
      <c r="K35" s="143" t="e">
        <f>VLOOKUP(A35,[0]!LİSTE,43)</f>
        <v>#REF!</v>
      </c>
      <c r="L35" s="164" t="e">
        <f>VLOOKUP(A35,[0]!LİSTE,44)</f>
        <v>#REF!</v>
      </c>
      <c r="M35" s="164" t="e">
        <f>VLOOKUP(A35,[0]!LİSTE,45)</f>
        <v>#REF!</v>
      </c>
      <c r="N35" s="164" t="e">
        <f>VLOOKUP(A35,[0]!LİSTE,46)</f>
        <v>#REF!</v>
      </c>
      <c r="O35" s="164" t="e">
        <f>VLOOKUP(A35,[0]!LİSTE,47)</f>
        <v>#REF!</v>
      </c>
      <c r="P35" s="143" t="e">
        <f>VLOOKUP(A35,[0]!LİSTE,48)</f>
        <v>#REF!</v>
      </c>
      <c r="Q35" s="144" t="e">
        <f>IF(7&gt;0,INDEX([0]!KİRA,A35,$Q$7))</f>
        <v>#REF!</v>
      </c>
      <c r="R35" s="145" t="e">
        <f>IF(A35&gt;0,INDEX([0]!SIHHİİZİN,A35,$Q$7))</f>
        <v>#REF!</v>
      </c>
      <c r="S35" s="146" t="e">
        <f t="shared" si="1"/>
        <v>#REF!</v>
      </c>
      <c r="T35" s="103" t="str">
        <f t="shared" si="2"/>
        <v>YOK</v>
      </c>
      <c r="U35" s="104"/>
    </row>
    <row r="36" spans="1:21" ht="18" customHeight="1">
      <c r="A36" s="132">
        <v>27</v>
      </c>
      <c r="B36" s="133" t="e">
        <f>VLOOKUP(A36,[0]!LİSTE,2)</f>
        <v>#REF!</v>
      </c>
      <c r="C36" s="139" t="e">
        <f>VLOOKUP(A36,[0]!LİSTE,11)</f>
        <v>#REF!</v>
      </c>
      <c r="D36" s="132" t="e">
        <f>VLOOKUP(A36,[0]!LİSTE,3)</f>
        <v>#REF!</v>
      </c>
      <c r="E36" s="140" t="e">
        <f>VLOOKUP(A36,[0]!LİSTE,17)</f>
        <v>#REF!</v>
      </c>
      <c r="F36" s="141" t="e">
        <f>VLOOKUP(A36,[0]!LİSTE,22)</f>
        <v>#REF!</v>
      </c>
      <c r="G36" s="141" t="e">
        <f>VLOOKUP(A36,[0]!LİSTE,24)</f>
        <v>#REF!</v>
      </c>
      <c r="H36" s="130" t="e">
        <f>VLOOKUP(A36,[0]!LİSTE,31)</f>
        <v>#REF!</v>
      </c>
      <c r="I36" s="142" t="e">
        <f>VLOOKUP(A36,[0]!LİSTE,35)</f>
        <v>#REF!</v>
      </c>
      <c r="J36" s="143" t="e">
        <f>VLOOKUP(A36,[0]!LİSTE,42)</f>
        <v>#REF!</v>
      </c>
      <c r="K36" s="143" t="e">
        <f>VLOOKUP(A36,[0]!LİSTE,43)</f>
        <v>#REF!</v>
      </c>
      <c r="L36" s="164" t="e">
        <f>VLOOKUP(A36,[0]!LİSTE,44)</f>
        <v>#REF!</v>
      </c>
      <c r="M36" s="164" t="e">
        <f>VLOOKUP(A36,[0]!LİSTE,45)</f>
        <v>#REF!</v>
      </c>
      <c r="N36" s="164" t="e">
        <f>VLOOKUP(A36,[0]!LİSTE,46)</f>
        <v>#REF!</v>
      </c>
      <c r="O36" s="164" t="e">
        <f>VLOOKUP(A36,[0]!LİSTE,47)</f>
        <v>#REF!</v>
      </c>
      <c r="P36" s="143" t="e">
        <f>VLOOKUP(A36,[0]!LİSTE,48)</f>
        <v>#REF!</v>
      </c>
      <c r="Q36" s="144" t="e">
        <f>IF(7&gt;0,INDEX([0]!KİRA,A36,$Q$7))</f>
        <v>#REF!</v>
      </c>
      <c r="R36" s="145" t="e">
        <f>IF(A36&gt;0,INDEX([0]!SIHHİİZİN,A36,$Q$7))</f>
        <v>#REF!</v>
      </c>
      <c r="S36" s="146" t="e">
        <f t="shared" si="1"/>
        <v>#REF!</v>
      </c>
      <c r="T36" s="103" t="str">
        <f t="shared" si="2"/>
        <v>YOK</v>
      </c>
      <c r="U36" s="104"/>
    </row>
    <row r="37" spans="1:21" ht="18" customHeight="1">
      <c r="A37" s="132">
        <v>28</v>
      </c>
      <c r="B37" s="133" t="e">
        <f>VLOOKUP(A37,[0]!LİSTE,2)</f>
        <v>#REF!</v>
      </c>
      <c r="C37" s="139" t="e">
        <f>VLOOKUP(A37,[0]!LİSTE,11)</f>
        <v>#REF!</v>
      </c>
      <c r="D37" s="132" t="e">
        <f>VLOOKUP(A37,[0]!LİSTE,3)</f>
        <v>#REF!</v>
      </c>
      <c r="E37" s="140" t="e">
        <f>VLOOKUP(A37,[0]!LİSTE,17)</f>
        <v>#REF!</v>
      </c>
      <c r="F37" s="141" t="e">
        <f>VLOOKUP(A37,[0]!LİSTE,22)</f>
        <v>#REF!</v>
      </c>
      <c r="G37" s="141" t="e">
        <f>VLOOKUP(A37,[0]!LİSTE,24)</f>
        <v>#REF!</v>
      </c>
      <c r="H37" s="130" t="e">
        <f>VLOOKUP(A37,[0]!LİSTE,31)</f>
        <v>#REF!</v>
      </c>
      <c r="I37" s="142" t="e">
        <f>VLOOKUP(A37,[0]!LİSTE,35)</f>
        <v>#REF!</v>
      </c>
      <c r="J37" s="143" t="e">
        <f>VLOOKUP(A37,[0]!LİSTE,42)</f>
        <v>#REF!</v>
      </c>
      <c r="K37" s="143" t="e">
        <f>VLOOKUP(A37,[0]!LİSTE,43)</f>
        <v>#REF!</v>
      </c>
      <c r="L37" s="164" t="e">
        <f>VLOOKUP(A37,[0]!LİSTE,44)</f>
        <v>#REF!</v>
      </c>
      <c r="M37" s="164" t="e">
        <f>VLOOKUP(A37,[0]!LİSTE,45)</f>
        <v>#REF!</v>
      </c>
      <c r="N37" s="164" t="e">
        <f>VLOOKUP(A37,[0]!LİSTE,46)</f>
        <v>#REF!</v>
      </c>
      <c r="O37" s="164" t="e">
        <f>VLOOKUP(A37,[0]!LİSTE,47)</f>
        <v>#REF!</v>
      </c>
      <c r="P37" s="143" t="e">
        <f>VLOOKUP(A37,[0]!LİSTE,48)</f>
        <v>#REF!</v>
      </c>
      <c r="Q37" s="144" t="e">
        <f>IF(7&gt;0,INDEX([0]!KİRA,A37,$Q$7))</f>
        <v>#REF!</v>
      </c>
      <c r="R37" s="145" t="e">
        <f>IF(A37&gt;0,INDEX([0]!SIHHİİZİN,A37,$Q$7))</f>
        <v>#REF!</v>
      </c>
      <c r="S37" s="146" t="e">
        <f t="shared" si="1"/>
        <v>#REF!</v>
      </c>
      <c r="T37" s="103" t="str">
        <f t="shared" si="2"/>
        <v>YOK</v>
      </c>
      <c r="U37" s="104"/>
    </row>
    <row r="38" spans="1:21" ht="18" customHeight="1">
      <c r="A38" s="132">
        <v>29</v>
      </c>
      <c r="B38" s="133" t="e">
        <f>VLOOKUP(A38,[0]!LİSTE,2)</f>
        <v>#REF!</v>
      </c>
      <c r="C38" s="139" t="e">
        <f>VLOOKUP(A38,[0]!LİSTE,11)</f>
        <v>#REF!</v>
      </c>
      <c r="D38" s="132" t="e">
        <f>VLOOKUP(A38,[0]!LİSTE,3)</f>
        <v>#REF!</v>
      </c>
      <c r="E38" s="140" t="e">
        <f>VLOOKUP(A38,[0]!LİSTE,17)</f>
        <v>#REF!</v>
      </c>
      <c r="F38" s="141" t="e">
        <f>VLOOKUP(A38,[0]!LİSTE,22)</f>
        <v>#REF!</v>
      </c>
      <c r="G38" s="141" t="e">
        <f>VLOOKUP(A38,[0]!LİSTE,24)</f>
        <v>#REF!</v>
      </c>
      <c r="H38" s="130" t="e">
        <f>VLOOKUP(A38,[0]!LİSTE,31)</f>
        <v>#REF!</v>
      </c>
      <c r="I38" s="142" t="e">
        <f>VLOOKUP(A38,[0]!LİSTE,35)</f>
        <v>#REF!</v>
      </c>
      <c r="J38" s="143" t="e">
        <f>VLOOKUP(A38,[0]!LİSTE,42)</f>
        <v>#REF!</v>
      </c>
      <c r="K38" s="143" t="e">
        <f>VLOOKUP(A38,[0]!LİSTE,43)</f>
        <v>#REF!</v>
      </c>
      <c r="L38" s="164" t="e">
        <f>VLOOKUP(A38,[0]!LİSTE,44)</f>
        <v>#REF!</v>
      </c>
      <c r="M38" s="164" t="e">
        <f>VLOOKUP(A38,[0]!LİSTE,45)</f>
        <v>#REF!</v>
      </c>
      <c r="N38" s="164" t="e">
        <f>VLOOKUP(A38,[0]!LİSTE,46)</f>
        <v>#REF!</v>
      </c>
      <c r="O38" s="164" t="e">
        <f>VLOOKUP(A38,[0]!LİSTE,47)</f>
        <v>#REF!</v>
      </c>
      <c r="P38" s="143" t="e">
        <f>VLOOKUP(A38,[0]!LİSTE,48)</f>
        <v>#REF!</v>
      </c>
      <c r="Q38" s="144" t="e">
        <f>IF(7&gt;0,INDEX([0]!KİRA,A38,$Q$7))</f>
        <v>#REF!</v>
      </c>
      <c r="R38" s="145" t="e">
        <f>IF(A38&gt;0,INDEX([0]!SIHHİİZİN,A38,$Q$7))</f>
        <v>#REF!</v>
      </c>
      <c r="S38" s="146" t="e">
        <f t="shared" si="1"/>
        <v>#REF!</v>
      </c>
      <c r="T38" s="103" t="str">
        <f t="shared" si="2"/>
        <v>YOK</v>
      </c>
      <c r="U38" s="104"/>
    </row>
    <row r="39" spans="1:21" ht="18" customHeight="1">
      <c r="A39" s="132">
        <v>30</v>
      </c>
      <c r="B39" s="133" t="e">
        <f>VLOOKUP(A39,[0]!LİSTE,2)</f>
        <v>#REF!</v>
      </c>
      <c r="C39" s="139" t="e">
        <f>VLOOKUP(A39,[0]!LİSTE,11)</f>
        <v>#REF!</v>
      </c>
      <c r="D39" s="132" t="e">
        <f>VLOOKUP(A39,[0]!LİSTE,3)</f>
        <v>#REF!</v>
      </c>
      <c r="E39" s="140" t="e">
        <f>VLOOKUP(A39,[0]!LİSTE,17)</f>
        <v>#REF!</v>
      </c>
      <c r="F39" s="141" t="e">
        <f>VLOOKUP(A39,[0]!LİSTE,22)</f>
        <v>#REF!</v>
      </c>
      <c r="G39" s="141" t="e">
        <f>VLOOKUP(A39,[0]!LİSTE,24)</f>
        <v>#REF!</v>
      </c>
      <c r="H39" s="130" t="e">
        <f>VLOOKUP(A39,[0]!LİSTE,31)</f>
        <v>#REF!</v>
      </c>
      <c r="I39" s="142" t="e">
        <f>VLOOKUP(A39,[0]!LİSTE,35)</f>
        <v>#REF!</v>
      </c>
      <c r="J39" s="143" t="e">
        <f>VLOOKUP(A39,[0]!LİSTE,42)</f>
        <v>#REF!</v>
      </c>
      <c r="K39" s="143" t="e">
        <f>VLOOKUP(A39,[0]!LİSTE,43)</f>
        <v>#REF!</v>
      </c>
      <c r="L39" s="164" t="e">
        <f>VLOOKUP(A39,[0]!LİSTE,44)</f>
        <v>#REF!</v>
      </c>
      <c r="M39" s="164" t="e">
        <f>VLOOKUP(A39,[0]!LİSTE,45)</f>
        <v>#REF!</v>
      </c>
      <c r="N39" s="164" t="e">
        <f>VLOOKUP(A39,[0]!LİSTE,46)</f>
        <v>#REF!</v>
      </c>
      <c r="O39" s="164" t="e">
        <f>VLOOKUP(A39,[0]!LİSTE,47)</f>
        <v>#REF!</v>
      </c>
      <c r="P39" s="143" t="e">
        <f>VLOOKUP(A39,[0]!LİSTE,48)</f>
        <v>#REF!</v>
      </c>
      <c r="Q39" s="144" t="e">
        <f>IF(7&gt;0,INDEX([0]!KİRA,A39,$Q$7))</f>
        <v>#REF!</v>
      </c>
      <c r="R39" s="145" t="e">
        <f>IF(A39&gt;0,INDEX([0]!SIHHİİZİN,A39,$Q$7))</f>
        <v>#REF!</v>
      </c>
      <c r="S39" s="146" t="e">
        <f t="shared" si="1"/>
        <v>#REF!</v>
      </c>
      <c r="T39" s="103" t="str">
        <f t="shared" si="2"/>
        <v>YOK</v>
      </c>
      <c r="U39" s="104"/>
    </row>
    <row r="40" spans="1:21" ht="18" customHeight="1">
      <c r="A40" s="132">
        <v>31</v>
      </c>
      <c r="B40" s="133" t="e">
        <f>VLOOKUP(A40,[0]!LİSTE,2)</f>
        <v>#REF!</v>
      </c>
      <c r="C40" s="139" t="e">
        <f>VLOOKUP(A40,[0]!LİSTE,11)</f>
        <v>#REF!</v>
      </c>
      <c r="D40" s="132" t="e">
        <f>VLOOKUP(A40,[0]!LİSTE,3)</f>
        <v>#REF!</v>
      </c>
      <c r="E40" s="140" t="e">
        <f>VLOOKUP(A40,[0]!LİSTE,17)</f>
        <v>#REF!</v>
      </c>
      <c r="F40" s="141" t="e">
        <f>VLOOKUP(A40,[0]!LİSTE,22)</f>
        <v>#REF!</v>
      </c>
      <c r="G40" s="141" t="e">
        <f>VLOOKUP(A40,[0]!LİSTE,24)</f>
        <v>#REF!</v>
      </c>
      <c r="H40" s="130" t="e">
        <f>VLOOKUP(A40,[0]!LİSTE,31)</f>
        <v>#REF!</v>
      </c>
      <c r="I40" s="142" t="e">
        <f>VLOOKUP(A40,[0]!LİSTE,35)</f>
        <v>#REF!</v>
      </c>
      <c r="J40" s="143" t="e">
        <f>VLOOKUP(A40,[0]!LİSTE,42)</f>
        <v>#REF!</v>
      </c>
      <c r="K40" s="143" t="e">
        <f>VLOOKUP(A40,[0]!LİSTE,43)</f>
        <v>#REF!</v>
      </c>
      <c r="L40" s="164" t="e">
        <f>VLOOKUP(A40,[0]!LİSTE,44)</f>
        <v>#REF!</v>
      </c>
      <c r="M40" s="164" t="e">
        <f>VLOOKUP(A40,[0]!LİSTE,45)</f>
        <v>#REF!</v>
      </c>
      <c r="N40" s="164" t="e">
        <f>VLOOKUP(A40,[0]!LİSTE,46)</f>
        <v>#REF!</v>
      </c>
      <c r="O40" s="164" t="e">
        <f>VLOOKUP(A40,[0]!LİSTE,47)</f>
        <v>#REF!</v>
      </c>
      <c r="P40" s="143" t="e">
        <f>VLOOKUP(A40,[0]!LİSTE,48)</f>
        <v>#REF!</v>
      </c>
      <c r="Q40" s="144" t="e">
        <f>IF(7&gt;0,INDEX([0]!KİRA,A40,$Q$7))</f>
        <v>#REF!</v>
      </c>
      <c r="R40" s="145" t="e">
        <f>IF(A40&gt;0,INDEX([0]!SIHHİİZİN,A40,$Q$7))</f>
        <v>#REF!</v>
      </c>
      <c r="S40" s="146" t="e">
        <f t="shared" si="1"/>
        <v>#REF!</v>
      </c>
      <c r="T40" s="103" t="str">
        <f t="shared" si="2"/>
        <v>YOK</v>
      </c>
      <c r="U40" s="104"/>
    </row>
    <row r="41" spans="1:21" ht="18" customHeight="1">
      <c r="A41" s="132">
        <v>32</v>
      </c>
      <c r="B41" s="133" t="e">
        <f>VLOOKUP(A41,[0]!LİSTE,2)</f>
        <v>#REF!</v>
      </c>
      <c r="C41" s="139" t="e">
        <f>VLOOKUP(A41,[0]!LİSTE,11)</f>
        <v>#REF!</v>
      </c>
      <c r="D41" s="132" t="e">
        <f>VLOOKUP(A41,[0]!LİSTE,3)</f>
        <v>#REF!</v>
      </c>
      <c r="E41" s="140" t="e">
        <f>VLOOKUP(A41,[0]!LİSTE,17)</f>
        <v>#REF!</v>
      </c>
      <c r="F41" s="141" t="e">
        <f>VLOOKUP(A41,[0]!LİSTE,22)</f>
        <v>#REF!</v>
      </c>
      <c r="G41" s="141" t="e">
        <f>VLOOKUP(A41,[0]!LİSTE,24)</f>
        <v>#REF!</v>
      </c>
      <c r="H41" s="130" t="e">
        <f>VLOOKUP(A41,[0]!LİSTE,31)</f>
        <v>#REF!</v>
      </c>
      <c r="I41" s="142" t="e">
        <f>VLOOKUP(A41,[0]!LİSTE,35)</f>
        <v>#REF!</v>
      </c>
      <c r="J41" s="143" t="e">
        <f>VLOOKUP(A41,[0]!LİSTE,42)</f>
        <v>#REF!</v>
      </c>
      <c r="K41" s="143" t="e">
        <f>VLOOKUP(A41,[0]!LİSTE,43)</f>
        <v>#REF!</v>
      </c>
      <c r="L41" s="164" t="e">
        <f>VLOOKUP(A41,[0]!LİSTE,44)</f>
        <v>#REF!</v>
      </c>
      <c r="M41" s="164" t="e">
        <f>VLOOKUP(A41,[0]!LİSTE,45)</f>
        <v>#REF!</v>
      </c>
      <c r="N41" s="164" t="e">
        <f>VLOOKUP(A41,[0]!LİSTE,46)</f>
        <v>#REF!</v>
      </c>
      <c r="O41" s="164" t="e">
        <f>VLOOKUP(A41,[0]!LİSTE,47)</f>
        <v>#REF!</v>
      </c>
      <c r="P41" s="143" t="e">
        <f>VLOOKUP(A41,[0]!LİSTE,48)</f>
        <v>#REF!</v>
      </c>
      <c r="Q41" s="144" t="e">
        <f>IF(7&gt;0,INDEX([0]!KİRA,A41,$Q$7))</f>
        <v>#REF!</v>
      </c>
      <c r="R41" s="145" t="e">
        <f>IF(A41&gt;0,INDEX([0]!SIHHİİZİN,A41,$Q$7))</f>
        <v>#REF!</v>
      </c>
      <c r="S41" s="146" t="e">
        <f t="shared" si="1"/>
        <v>#REF!</v>
      </c>
      <c r="T41" s="103" t="str">
        <f t="shared" si="2"/>
        <v>YOK</v>
      </c>
      <c r="U41" s="104"/>
    </row>
    <row r="42" spans="1:21" ht="18" customHeight="1">
      <c r="A42" s="132">
        <v>33</v>
      </c>
      <c r="B42" s="133" t="e">
        <f>VLOOKUP(A42,[0]!LİSTE,2)</f>
        <v>#REF!</v>
      </c>
      <c r="C42" s="139" t="e">
        <f>VLOOKUP(A42,[0]!LİSTE,11)</f>
        <v>#REF!</v>
      </c>
      <c r="D42" s="132" t="e">
        <f>VLOOKUP(A42,[0]!LİSTE,3)</f>
        <v>#REF!</v>
      </c>
      <c r="E42" s="140" t="e">
        <f>VLOOKUP(A42,[0]!LİSTE,17)</f>
        <v>#REF!</v>
      </c>
      <c r="F42" s="141" t="e">
        <f>VLOOKUP(A42,[0]!LİSTE,22)</f>
        <v>#REF!</v>
      </c>
      <c r="G42" s="141" t="e">
        <f>VLOOKUP(A42,[0]!LİSTE,24)</f>
        <v>#REF!</v>
      </c>
      <c r="H42" s="130" t="e">
        <f>VLOOKUP(A42,[0]!LİSTE,31)</f>
        <v>#REF!</v>
      </c>
      <c r="I42" s="142" t="e">
        <f>VLOOKUP(A42,[0]!LİSTE,35)</f>
        <v>#REF!</v>
      </c>
      <c r="J42" s="143" t="e">
        <f>VLOOKUP(A42,[0]!LİSTE,42)</f>
        <v>#REF!</v>
      </c>
      <c r="K42" s="143" t="e">
        <f>VLOOKUP(A42,[0]!LİSTE,43)</f>
        <v>#REF!</v>
      </c>
      <c r="L42" s="164" t="e">
        <f>VLOOKUP(A42,[0]!LİSTE,44)</f>
        <v>#REF!</v>
      </c>
      <c r="M42" s="164" t="e">
        <f>VLOOKUP(A42,[0]!LİSTE,45)</f>
        <v>#REF!</v>
      </c>
      <c r="N42" s="164" t="e">
        <f>VLOOKUP(A42,[0]!LİSTE,46)</f>
        <v>#REF!</v>
      </c>
      <c r="O42" s="164" t="e">
        <f>VLOOKUP(A42,[0]!LİSTE,47)</f>
        <v>#REF!</v>
      </c>
      <c r="P42" s="143" t="e">
        <f>VLOOKUP(A42,[0]!LİSTE,48)</f>
        <v>#REF!</v>
      </c>
      <c r="Q42" s="144" t="e">
        <f>IF(7&gt;0,INDEX([0]!KİRA,A42,$Q$7))</f>
        <v>#REF!</v>
      </c>
      <c r="R42" s="145" t="e">
        <f>IF(A42&gt;0,INDEX([0]!SIHHİİZİN,A42,$Q$7))</f>
        <v>#REF!</v>
      </c>
      <c r="S42" s="146" t="e">
        <f t="shared" si="1"/>
        <v>#REF!</v>
      </c>
      <c r="T42" s="103" t="str">
        <f t="shared" si="2"/>
        <v>YOK</v>
      </c>
      <c r="U42" s="104"/>
    </row>
    <row r="43" spans="1:21" ht="18" customHeight="1">
      <c r="A43" s="132">
        <v>34</v>
      </c>
      <c r="B43" s="133" t="e">
        <f>VLOOKUP(A43,[0]!LİSTE,2)</f>
        <v>#REF!</v>
      </c>
      <c r="C43" s="139" t="e">
        <f>VLOOKUP(A43,[0]!LİSTE,11)</f>
        <v>#REF!</v>
      </c>
      <c r="D43" s="132" t="e">
        <f>VLOOKUP(A43,[0]!LİSTE,3)</f>
        <v>#REF!</v>
      </c>
      <c r="E43" s="140" t="e">
        <f>VLOOKUP(A43,[0]!LİSTE,17)</f>
        <v>#REF!</v>
      </c>
      <c r="F43" s="141" t="e">
        <f>VLOOKUP(A43,[0]!LİSTE,22)</f>
        <v>#REF!</v>
      </c>
      <c r="G43" s="141" t="e">
        <f>VLOOKUP(A43,[0]!LİSTE,24)</f>
        <v>#REF!</v>
      </c>
      <c r="H43" s="130" t="e">
        <f>VLOOKUP(A43,[0]!LİSTE,31)</f>
        <v>#REF!</v>
      </c>
      <c r="I43" s="142" t="e">
        <f>VLOOKUP(A43,[0]!LİSTE,35)</f>
        <v>#REF!</v>
      </c>
      <c r="J43" s="143" t="e">
        <f>VLOOKUP(A43,[0]!LİSTE,42)</f>
        <v>#REF!</v>
      </c>
      <c r="K43" s="143" t="e">
        <f>VLOOKUP(A43,[0]!LİSTE,43)</f>
        <v>#REF!</v>
      </c>
      <c r="L43" s="164" t="e">
        <f>VLOOKUP(A43,[0]!LİSTE,44)</f>
        <v>#REF!</v>
      </c>
      <c r="M43" s="164" t="e">
        <f>VLOOKUP(A43,[0]!LİSTE,45)</f>
        <v>#REF!</v>
      </c>
      <c r="N43" s="164" t="e">
        <f>VLOOKUP(A43,[0]!LİSTE,46)</f>
        <v>#REF!</v>
      </c>
      <c r="O43" s="164" t="e">
        <f>VLOOKUP(A43,[0]!LİSTE,47)</f>
        <v>#REF!</v>
      </c>
      <c r="P43" s="143" t="e">
        <f>VLOOKUP(A43,[0]!LİSTE,48)</f>
        <v>#REF!</v>
      </c>
      <c r="Q43" s="144" t="e">
        <f>IF(7&gt;0,INDEX([0]!KİRA,A43,$Q$7))</f>
        <v>#REF!</v>
      </c>
      <c r="R43" s="145" t="e">
        <f>IF(A43&gt;0,INDEX([0]!SIHHİİZİN,A43,$Q$7))</f>
        <v>#REF!</v>
      </c>
      <c r="S43" s="146" t="e">
        <f t="shared" si="1"/>
        <v>#REF!</v>
      </c>
      <c r="T43" s="103" t="str">
        <f t="shared" si="2"/>
        <v>YOK</v>
      </c>
      <c r="U43" s="104"/>
    </row>
    <row r="44" spans="1:21" ht="18" customHeight="1">
      <c r="A44" s="132">
        <v>35</v>
      </c>
      <c r="B44" s="133" t="e">
        <f>VLOOKUP(A44,[0]!LİSTE,2)</f>
        <v>#REF!</v>
      </c>
      <c r="C44" s="139" t="e">
        <f>VLOOKUP(A44,[0]!LİSTE,11)</f>
        <v>#REF!</v>
      </c>
      <c r="D44" s="132" t="e">
        <f>VLOOKUP(A44,[0]!LİSTE,3)</f>
        <v>#REF!</v>
      </c>
      <c r="E44" s="140" t="e">
        <f>VLOOKUP(A44,[0]!LİSTE,17)</f>
        <v>#REF!</v>
      </c>
      <c r="F44" s="141" t="e">
        <f>VLOOKUP(A44,[0]!LİSTE,22)</f>
        <v>#REF!</v>
      </c>
      <c r="G44" s="141" t="e">
        <f>VLOOKUP(A44,[0]!LİSTE,24)</f>
        <v>#REF!</v>
      </c>
      <c r="H44" s="130" t="e">
        <f>VLOOKUP(A44,[0]!LİSTE,31)</f>
        <v>#REF!</v>
      </c>
      <c r="I44" s="142" t="e">
        <f>VLOOKUP(A44,[0]!LİSTE,35)</f>
        <v>#REF!</v>
      </c>
      <c r="J44" s="143" t="e">
        <f>VLOOKUP(A44,[0]!LİSTE,42)</f>
        <v>#REF!</v>
      </c>
      <c r="K44" s="143" t="e">
        <f>VLOOKUP(A44,[0]!LİSTE,43)</f>
        <v>#REF!</v>
      </c>
      <c r="L44" s="164" t="e">
        <f>VLOOKUP(A44,[0]!LİSTE,44)</f>
        <v>#REF!</v>
      </c>
      <c r="M44" s="164" t="e">
        <f>VLOOKUP(A44,[0]!LİSTE,45)</f>
        <v>#REF!</v>
      </c>
      <c r="N44" s="164" t="e">
        <f>VLOOKUP(A44,[0]!LİSTE,46)</f>
        <v>#REF!</v>
      </c>
      <c r="O44" s="164" t="e">
        <f>VLOOKUP(A44,[0]!LİSTE,47)</f>
        <v>#REF!</v>
      </c>
      <c r="P44" s="143" t="e">
        <f>VLOOKUP(A44,[0]!LİSTE,48)</f>
        <v>#REF!</v>
      </c>
      <c r="Q44" s="144" t="e">
        <f>IF(7&gt;0,INDEX([0]!KİRA,A44,$Q$7))</f>
        <v>#REF!</v>
      </c>
      <c r="R44" s="145" t="e">
        <f>IF(A44&gt;0,INDEX([0]!SIHHİİZİN,A44,$Q$7))</f>
        <v>#REF!</v>
      </c>
      <c r="S44" s="146" t="e">
        <f t="shared" si="1"/>
        <v>#REF!</v>
      </c>
      <c r="T44" s="103" t="str">
        <f t="shared" si="2"/>
        <v>YOK</v>
      </c>
      <c r="U44" s="104"/>
    </row>
    <row r="45" spans="1:21" ht="18" customHeight="1">
      <c r="A45" s="132">
        <v>36</v>
      </c>
      <c r="B45" s="133" t="e">
        <f>VLOOKUP(A45,[0]!LİSTE,2)</f>
        <v>#REF!</v>
      </c>
      <c r="C45" s="139" t="e">
        <f>VLOOKUP(A45,[0]!LİSTE,11)</f>
        <v>#REF!</v>
      </c>
      <c r="D45" s="132" t="e">
        <f>VLOOKUP(A45,[0]!LİSTE,3)</f>
        <v>#REF!</v>
      </c>
      <c r="E45" s="140" t="e">
        <f>VLOOKUP(A45,[0]!LİSTE,17)</f>
        <v>#REF!</v>
      </c>
      <c r="F45" s="141" t="e">
        <f>VLOOKUP(A45,[0]!LİSTE,22)</f>
        <v>#REF!</v>
      </c>
      <c r="G45" s="141" t="e">
        <f>VLOOKUP(A45,[0]!LİSTE,24)</f>
        <v>#REF!</v>
      </c>
      <c r="H45" s="130" t="e">
        <f>VLOOKUP(A45,[0]!LİSTE,31)</f>
        <v>#REF!</v>
      </c>
      <c r="I45" s="142" t="e">
        <f>VLOOKUP(A45,[0]!LİSTE,35)</f>
        <v>#REF!</v>
      </c>
      <c r="J45" s="143" t="e">
        <f>VLOOKUP(A45,[0]!LİSTE,42)</f>
        <v>#REF!</v>
      </c>
      <c r="K45" s="143" t="e">
        <f>VLOOKUP(A45,[0]!LİSTE,43)</f>
        <v>#REF!</v>
      </c>
      <c r="L45" s="164" t="e">
        <f>VLOOKUP(A45,[0]!LİSTE,44)</f>
        <v>#REF!</v>
      </c>
      <c r="M45" s="164" t="e">
        <f>VLOOKUP(A45,[0]!LİSTE,45)</f>
        <v>#REF!</v>
      </c>
      <c r="N45" s="164" t="e">
        <f>VLOOKUP(A45,[0]!LİSTE,46)</f>
        <v>#REF!</v>
      </c>
      <c r="O45" s="164" t="e">
        <f>VLOOKUP(A45,[0]!LİSTE,47)</f>
        <v>#REF!</v>
      </c>
      <c r="P45" s="143" t="e">
        <f>VLOOKUP(A45,[0]!LİSTE,48)</f>
        <v>#REF!</v>
      </c>
      <c r="Q45" s="144" t="e">
        <f>IF(7&gt;0,INDEX([0]!KİRA,A45,$Q$7))</f>
        <v>#REF!</v>
      </c>
      <c r="R45" s="145" t="e">
        <f>IF(A45&gt;0,INDEX([0]!SIHHİİZİN,A45,$Q$7))</f>
        <v>#REF!</v>
      </c>
      <c r="S45" s="146" t="e">
        <f t="shared" si="1"/>
        <v>#REF!</v>
      </c>
      <c r="T45" s="103" t="str">
        <f t="shared" si="2"/>
        <v>YOK</v>
      </c>
      <c r="U45" s="104"/>
    </row>
    <row r="46" spans="1:21" ht="18" customHeight="1">
      <c r="A46" s="132">
        <v>37</v>
      </c>
      <c r="B46" s="133" t="e">
        <f>VLOOKUP(A46,[0]!LİSTE,2)</f>
        <v>#REF!</v>
      </c>
      <c r="C46" s="139" t="e">
        <f>VLOOKUP(A46,[0]!LİSTE,11)</f>
        <v>#REF!</v>
      </c>
      <c r="D46" s="132" t="e">
        <f>VLOOKUP(A46,[0]!LİSTE,3)</f>
        <v>#REF!</v>
      </c>
      <c r="E46" s="140" t="e">
        <f>VLOOKUP(A46,[0]!LİSTE,17)</f>
        <v>#REF!</v>
      </c>
      <c r="F46" s="141" t="e">
        <f>VLOOKUP(A46,[0]!LİSTE,22)</f>
        <v>#REF!</v>
      </c>
      <c r="G46" s="141" t="e">
        <f>VLOOKUP(A46,[0]!LİSTE,24)</f>
        <v>#REF!</v>
      </c>
      <c r="H46" s="130" t="e">
        <f>VLOOKUP(A46,[0]!LİSTE,31)</f>
        <v>#REF!</v>
      </c>
      <c r="I46" s="142" t="e">
        <f>VLOOKUP(A46,[0]!LİSTE,35)</f>
        <v>#REF!</v>
      </c>
      <c r="J46" s="143" t="e">
        <f>VLOOKUP(A46,[0]!LİSTE,42)</f>
        <v>#REF!</v>
      </c>
      <c r="K46" s="143" t="e">
        <f>VLOOKUP(A46,[0]!LİSTE,43)</f>
        <v>#REF!</v>
      </c>
      <c r="L46" s="164" t="e">
        <f>VLOOKUP(A46,[0]!LİSTE,44)</f>
        <v>#REF!</v>
      </c>
      <c r="M46" s="164" t="e">
        <f>VLOOKUP(A46,[0]!LİSTE,45)</f>
        <v>#REF!</v>
      </c>
      <c r="N46" s="164" t="e">
        <f>VLOOKUP(A46,[0]!LİSTE,46)</f>
        <v>#REF!</v>
      </c>
      <c r="O46" s="164" t="e">
        <f>VLOOKUP(A46,[0]!LİSTE,47)</f>
        <v>#REF!</v>
      </c>
      <c r="P46" s="143" t="e">
        <f>VLOOKUP(A46,[0]!LİSTE,48)</f>
        <v>#REF!</v>
      </c>
      <c r="Q46" s="144" t="e">
        <f>IF(7&gt;0,INDEX([0]!KİRA,A46,$Q$7))</f>
        <v>#REF!</v>
      </c>
      <c r="R46" s="145" t="e">
        <f>IF(A46&gt;0,INDEX([0]!SIHHİİZİN,A46,$Q$7))</f>
        <v>#REF!</v>
      </c>
      <c r="S46" s="146" t="e">
        <f t="shared" si="1"/>
        <v>#REF!</v>
      </c>
      <c r="T46" s="103" t="str">
        <f t="shared" si="2"/>
        <v>YOK</v>
      </c>
      <c r="U46" s="104"/>
    </row>
    <row r="47" spans="1:21" ht="18" customHeight="1">
      <c r="A47" s="132">
        <v>38</v>
      </c>
      <c r="B47" s="133" t="e">
        <f>VLOOKUP(A47,[0]!LİSTE,2)</f>
        <v>#REF!</v>
      </c>
      <c r="C47" s="139" t="e">
        <f>VLOOKUP(A47,[0]!LİSTE,11)</f>
        <v>#REF!</v>
      </c>
      <c r="D47" s="132" t="e">
        <f>VLOOKUP(A47,[0]!LİSTE,3)</f>
        <v>#REF!</v>
      </c>
      <c r="E47" s="140" t="e">
        <f>VLOOKUP(A47,[0]!LİSTE,17)</f>
        <v>#REF!</v>
      </c>
      <c r="F47" s="141" t="e">
        <f>VLOOKUP(A47,[0]!LİSTE,22)</f>
        <v>#REF!</v>
      </c>
      <c r="G47" s="141" t="e">
        <f>VLOOKUP(A47,[0]!LİSTE,24)</f>
        <v>#REF!</v>
      </c>
      <c r="H47" s="130" t="e">
        <f>VLOOKUP(A47,[0]!LİSTE,31)</f>
        <v>#REF!</v>
      </c>
      <c r="I47" s="142" t="e">
        <f>VLOOKUP(A47,[0]!LİSTE,35)</f>
        <v>#REF!</v>
      </c>
      <c r="J47" s="143" t="e">
        <f>VLOOKUP(A47,[0]!LİSTE,42)</f>
        <v>#REF!</v>
      </c>
      <c r="K47" s="143" t="e">
        <f>VLOOKUP(A47,[0]!LİSTE,43)</f>
        <v>#REF!</v>
      </c>
      <c r="L47" s="164" t="e">
        <f>VLOOKUP(A47,[0]!LİSTE,44)</f>
        <v>#REF!</v>
      </c>
      <c r="M47" s="164" t="e">
        <f>VLOOKUP(A47,[0]!LİSTE,45)</f>
        <v>#REF!</v>
      </c>
      <c r="N47" s="164" t="e">
        <f>VLOOKUP(A47,[0]!LİSTE,46)</f>
        <v>#REF!</v>
      </c>
      <c r="O47" s="164" t="e">
        <f>VLOOKUP(A47,[0]!LİSTE,47)</f>
        <v>#REF!</v>
      </c>
      <c r="P47" s="143" t="e">
        <f>VLOOKUP(A47,[0]!LİSTE,48)</f>
        <v>#REF!</v>
      </c>
      <c r="Q47" s="144" t="e">
        <f>IF(7&gt;0,INDEX([0]!KİRA,A47,$Q$7))</f>
        <v>#REF!</v>
      </c>
      <c r="R47" s="145" t="e">
        <f>IF(A47&gt;0,INDEX([0]!SIHHİİZİN,A47,$Q$7))</f>
        <v>#REF!</v>
      </c>
      <c r="S47" s="146" t="e">
        <f t="shared" si="1"/>
        <v>#REF!</v>
      </c>
      <c r="T47" s="103" t="str">
        <f t="shared" si="2"/>
        <v>YOK</v>
      </c>
      <c r="U47" s="104"/>
    </row>
    <row r="48" spans="1:21" ht="18" customHeight="1">
      <c r="A48" s="132">
        <v>39</v>
      </c>
      <c r="B48" s="133" t="e">
        <f>VLOOKUP(A48,[0]!LİSTE,2)</f>
        <v>#REF!</v>
      </c>
      <c r="C48" s="139" t="e">
        <f>VLOOKUP(A48,[0]!LİSTE,11)</f>
        <v>#REF!</v>
      </c>
      <c r="D48" s="132" t="e">
        <f>VLOOKUP(A48,[0]!LİSTE,3)</f>
        <v>#REF!</v>
      </c>
      <c r="E48" s="140" t="e">
        <f>VLOOKUP(A48,[0]!LİSTE,17)</f>
        <v>#REF!</v>
      </c>
      <c r="F48" s="141" t="e">
        <f>VLOOKUP(A48,[0]!LİSTE,22)</f>
        <v>#REF!</v>
      </c>
      <c r="G48" s="141" t="e">
        <f>VLOOKUP(A48,[0]!LİSTE,24)</f>
        <v>#REF!</v>
      </c>
      <c r="H48" s="130" t="e">
        <f>VLOOKUP(A48,[0]!LİSTE,31)</f>
        <v>#REF!</v>
      </c>
      <c r="I48" s="142" t="e">
        <f>VLOOKUP(A48,[0]!LİSTE,35)</f>
        <v>#REF!</v>
      </c>
      <c r="J48" s="143" t="e">
        <f>VLOOKUP(A48,[0]!LİSTE,42)</f>
        <v>#REF!</v>
      </c>
      <c r="K48" s="143" t="e">
        <f>VLOOKUP(A48,[0]!LİSTE,43)</f>
        <v>#REF!</v>
      </c>
      <c r="L48" s="164" t="e">
        <f>VLOOKUP(A48,[0]!LİSTE,44)</f>
        <v>#REF!</v>
      </c>
      <c r="M48" s="164" t="e">
        <f>VLOOKUP(A48,[0]!LİSTE,45)</f>
        <v>#REF!</v>
      </c>
      <c r="N48" s="164" t="e">
        <f>VLOOKUP(A48,[0]!LİSTE,46)</f>
        <v>#REF!</v>
      </c>
      <c r="O48" s="164" t="e">
        <f>VLOOKUP(A48,[0]!LİSTE,47)</f>
        <v>#REF!</v>
      </c>
      <c r="P48" s="143" t="e">
        <f>VLOOKUP(A48,[0]!LİSTE,48)</f>
        <v>#REF!</v>
      </c>
      <c r="Q48" s="144" t="e">
        <f>IF(7&gt;0,INDEX([0]!KİRA,A48,$Q$7))</f>
        <v>#REF!</v>
      </c>
      <c r="R48" s="145" t="e">
        <f>IF(A48&gt;0,INDEX([0]!SIHHİİZİN,A48,$Q$7))</f>
        <v>#REF!</v>
      </c>
      <c r="S48" s="146" t="e">
        <f t="shared" si="1"/>
        <v>#REF!</v>
      </c>
      <c r="T48" s="103" t="str">
        <f t="shared" si="2"/>
        <v>YOK</v>
      </c>
      <c r="U48" s="104"/>
    </row>
    <row r="49" spans="1:21" ht="18" customHeight="1">
      <c r="A49" s="132">
        <v>40</v>
      </c>
      <c r="B49" s="133" t="e">
        <f>VLOOKUP(A49,[0]!LİSTE,2)</f>
        <v>#REF!</v>
      </c>
      <c r="C49" s="139" t="e">
        <f>VLOOKUP(A49,[0]!LİSTE,11)</f>
        <v>#REF!</v>
      </c>
      <c r="D49" s="132" t="e">
        <f>VLOOKUP(A49,[0]!LİSTE,3)</f>
        <v>#REF!</v>
      </c>
      <c r="E49" s="140" t="e">
        <f>VLOOKUP(A49,[0]!LİSTE,17)</f>
        <v>#REF!</v>
      </c>
      <c r="F49" s="141" t="e">
        <f>VLOOKUP(A49,[0]!LİSTE,22)</f>
        <v>#REF!</v>
      </c>
      <c r="G49" s="141" t="e">
        <f>VLOOKUP(A49,[0]!LİSTE,24)</f>
        <v>#REF!</v>
      </c>
      <c r="H49" s="130" t="e">
        <f>VLOOKUP(A49,[0]!LİSTE,31)</f>
        <v>#REF!</v>
      </c>
      <c r="I49" s="142" t="e">
        <f>VLOOKUP(A49,[0]!LİSTE,35)</f>
        <v>#REF!</v>
      </c>
      <c r="J49" s="143" t="e">
        <f>VLOOKUP(A49,[0]!LİSTE,42)</f>
        <v>#REF!</v>
      </c>
      <c r="K49" s="143" t="e">
        <f>VLOOKUP(A49,[0]!LİSTE,43)</f>
        <v>#REF!</v>
      </c>
      <c r="L49" s="164" t="e">
        <f>VLOOKUP(A49,[0]!LİSTE,44)</f>
        <v>#REF!</v>
      </c>
      <c r="M49" s="164" t="e">
        <f>VLOOKUP(A49,[0]!LİSTE,45)</f>
        <v>#REF!</v>
      </c>
      <c r="N49" s="164" t="e">
        <f>VLOOKUP(A49,[0]!LİSTE,46)</f>
        <v>#REF!</v>
      </c>
      <c r="O49" s="164" t="e">
        <f>VLOOKUP(A49,[0]!LİSTE,47)</f>
        <v>#REF!</v>
      </c>
      <c r="P49" s="143" t="e">
        <f>VLOOKUP(A49,[0]!LİSTE,48)</f>
        <v>#REF!</v>
      </c>
      <c r="Q49" s="144" t="e">
        <f>IF(7&gt;0,INDEX([0]!KİRA,A49,$Q$7))</f>
        <v>#REF!</v>
      </c>
      <c r="R49" s="145" t="e">
        <f>IF(A49&gt;0,INDEX([0]!SIHHİİZİN,A49,$Q$7))</f>
        <v>#REF!</v>
      </c>
      <c r="S49" s="146" t="e">
        <f t="shared" si="1"/>
        <v>#REF!</v>
      </c>
      <c r="T49" s="103" t="str">
        <f t="shared" si="2"/>
        <v>YOK</v>
      </c>
      <c r="U49" s="104"/>
    </row>
    <row r="50" spans="1:21" ht="18" customHeight="1">
      <c r="A50" s="132">
        <v>41</v>
      </c>
      <c r="B50" s="133" t="e">
        <f>VLOOKUP(A50,[0]!LİSTE,2)</f>
        <v>#REF!</v>
      </c>
      <c r="C50" s="139" t="e">
        <f>VLOOKUP(A50,[0]!LİSTE,11)</f>
        <v>#REF!</v>
      </c>
      <c r="D50" s="132" t="e">
        <f>VLOOKUP(A50,[0]!LİSTE,3)</f>
        <v>#REF!</v>
      </c>
      <c r="E50" s="140" t="e">
        <f>VLOOKUP(A50,[0]!LİSTE,17)</f>
        <v>#REF!</v>
      </c>
      <c r="F50" s="141" t="e">
        <f>VLOOKUP(A50,[0]!LİSTE,22)</f>
        <v>#REF!</v>
      </c>
      <c r="G50" s="141" t="e">
        <f>VLOOKUP(A50,[0]!LİSTE,24)</f>
        <v>#REF!</v>
      </c>
      <c r="H50" s="130" t="e">
        <f>VLOOKUP(A50,[0]!LİSTE,31)</f>
        <v>#REF!</v>
      </c>
      <c r="I50" s="142" t="e">
        <f>VLOOKUP(A50,[0]!LİSTE,35)</f>
        <v>#REF!</v>
      </c>
      <c r="J50" s="143" t="e">
        <f>VLOOKUP(A50,[0]!LİSTE,42)</f>
        <v>#REF!</v>
      </c>
      <c r="K50" s="143" t="e">
        <f>VLOOKUP(A50,[0]!LİSTE,43)</f>
        <v>#REF!</v>
      </c>
      <c r="L50" s="164" t="e">
        <f>VLOOKUP(A50,[0]!LİSTE,44)</f>
        <v>#REF!</v>
      </c>
      <c r="M50" s="164" t="e">
        <f>VLOOKUP(A50,[0]!LİSTE,45)</f>
        <v>#REF!</v>
      </c>
      <c r="N50" s="164" t="e">
        <f>VLOOKUP(A50,[0]!LİSTE,46)</f>
        <v>#REF!</v>
      </c>
      <c r="O50" s="164" t="e">
        <f>VLOOKUP(A50,[0]!LİSTE,47)</f>
        <v>#REF!</v>
      </c>
      <c r="P50" s="143" t="e">
        <f>VLOOKUP(A50,[0]!LİSTE,48)</f>
        <v>#REF!</v>
      </c>
      <c r="Q50" s="144" t="e">
        <f>IF(7&gt;0,INDEX([0]!KİRA,A50,$Q$7))</f>
        <v>#REF!</v>
      </c>
      <c r="R50" s="145" t="e">
        <f>IF(A50&gt;0,INDEX([0]!SIHHİİZİN,A50,$Q$7))</f>
        <v>#REF!</v>
      </c>
      <c r="S50" s="146" t="e">
        <f t="shared" si="1"/>
        <v>#REF!</v>
      </c>
      <c r="T50" s="103" t="str">
        <f t="shared" si="2"/>
        <v>YOK</v>
      </c>
      <c r="U50" s="104"/>
    </row>
    <row r="51" spans="1:21" ht="18" customHeight="1">
      <c r="A51" s="132">
        <v>42</v>
      </c>
      <c r="B51" s="133" t="e">
        <f>VLOOKUP(A51,[0]!LİSTE,2)</f>
        <v>#REF!</v>
      </c>
      <c r="C51" s="139" t="e">
        <f>VLOOKUP(A51,[0]!LİSTE,11)</f>
        <v>#REF!</v>
      </c>
      <c r="D51" s="132" t="e">
        <f>VLOOKUP(A51,[0]!LİSTE,3)</f>
        <v>#REF!</v>
      </c>
      <c r="E51" s="140" t="e">
        <f>VLOOKUP(A51,[0]!LİSTE,17)</f>
        <v>#REF!</v>
      </c>
      <c r="F51" s="141" t="e">
        <f>VLOOKUP(A51,[0]!LİSTE,22)</f>
        <v>#REF!</v>
      </c>
      <c r="G51" s="141" t="e">
        <f>VLOOKUP(A51,[0]!LİSTE,24)</f>
        <v>#REF!</v>
      </c>
      <c r="H51" s="130" t="e">
        <f>VLOOKUP(A51,[0]!LİSTE,31)</f>
        <v>#REF!</v>
      </c>
      <c r="I51" s="142" t="e">
        <f>VLOOKUP(A51,[0]!LİSTE,35)</f>
        <v>#REF!</v>
      </c>
      <c r="J51" s="143" t="e">
        <f>VLOOKUP(A51,[0]!LİSTE,42)</f>
        <v>#REF!</v>
      </c>
      <c r="K51" s="143" t="e">
        <f>VLOOKUP(A51,[0]!LİSTE,43)</f>
        <v>#REF!</v>
      </c>
      <c r="L51" s="164" t="e">
        <f>VLOOKUP(A51,[0]!LİSTE,44)</f>
        <v>#REF!</v>
      </c>
      <c r="M51" s="164" t="e">
        <f>VLOOKUP(A51,[0]!LİSTE,45)</f>
        <v>#REF!</v>
      </c>
      <c r="N51" s="164" t="e">
        <f>VLOOKUP(A51,[0]!LİSTE,46)</f>
        <v>#REF!</v>
      </c>
      <c r="O51" s="164" t="e">
        <f>VLOOKUP(A51,[0]!LİSTE,47)</f>
        <v>#REF!</v>
      </c>
      <c r="P51" s="143" t="e">
        <f>VLOOKUP(A51,[0]!LİSTE,48)</f>
        <v>#REF!</v>
      </c>
      <c r="Q51" s="144" t="e">
        <f>IF(7&gt;0,INDEX([0]!KİRA,A51,$Q$7))</f>
        <v>#REF!</v>
      </c>
      <c r="R51" s="145" t="e">
        <f>IF(A51&gt;0,INDEX([0]!SIHHİİZİN,A51,$Q$7))</f>
        <v>#REF!</v>
      </c>
      <c r="S51" s="146" t="e">
        <f t="shared" si="1"/>
        <v>#REF!</v>
      </c>
      <c r="T51" s="103" t="str">
        <f t="shared" si="2"/>
        <v>YOK</v>
      </c>
      <c r="U51" s="104"/>
    </row>
    <row r="52" spans="1:21" ht="18" customHeight="1">
      <c r="A52" s="132">
        <v>43</v>
      </c>
      <c r="B52" s="133" t="e">
        <f>VLOOKUP(A52,[0]!LİSTE,2)</f>
        <v>#REF!</v>
      </c>
      <c r="C52" s="139" t="e">
        <f>VLOOKUP(A52,[0]!LİSTE,11)</f>
        <v>#REF!</v>
      </c>
      <c r="D52" s="132" t="e">
        <f>VLOOKUP(A52,[0]!LİSTE,3)</f>
        <v>#REF!</v>
      </c>
      <c r="E52" s="140" t="e">
        <f>VLOOKUP(A52,[0]!LİSTE,17)</f>
        <v>#REF!</v>
      </c>
      <c r="F52" s="141" t="e">
        <f>VLOOKUP(A52,[0]!LİSTE,22)</f>
        <v>#REF!</v>
      </c>
      <c r="G52" s="141" t="e">
        <f>VLOOKUP(A52,[0]!LİSTE,24)</f>
        <v>#REF!</v>
      </c>
      <c r="H52" s="130" t="e">
        <f>VLOOKUP(A52,[0]!LİSTE,31)</f>
        <v>#REF!</v>
      </c>
      <c r="I52" s="142" t="e">
        <f>VLOOKUP(A52,[0]!LİSTE,35)</f>
        <v>#REF!</v>
      </c>
      <c r="J52" s="143" t="e">
        <f>VLOOKUP(A52,[0]!LİSTE,42)</f>
        <v>#REF!</v>
      </c>
      <c r="K52" s="143" t="e">
        <f>VLOOKUP(A52,[0]!LİSTE,43)</f>
        <v>#REF!</v>
      </c>
      <c r="L52" s="164" t="e">
        <f>VLOOKUP(A52,[0]!LİSTE,44)</f>
        <v>#REF!</v>
      </c>
      <c r="M52" s="164" t="e">
        <f>VLOOKUP(A52,[0]!LİSTE,45)</f>
        <v>#REF!</v>
      </c>
      <c r="N52" s="164" t="e">
        <f>VLOOKUP(A52,[0]!LİSTE,46)</f>
        <v>#REF!</v>
      </c>
      <c r="O52" s="164" t="e">
        <f>VLOOKUP(A52,[0]!LİSTE,47)</f>
        <v>#REF!</v>
      </c>
      <c r="P52" s="143" t="e">
        <f>VLOOKUP(A52,[0]!LİSTE,48)</f>
        <v>#REF!</v>
      </c>
      <c r="Q52" s="144" t="e">
        <f>IF(7&gt;0,INDEX([0]!KİRA,A52,$Q$7))</f>
        <v>#REF!</v>
      </c>
      <c r="R52" s="145" t="e">
        <f>IF(A52&gt;0,INDEX([0]!SIHHİİZİN,A52,$Q$7))</f>
        <v>#REF!</v>
      </c>
      <c r="S52" s="146" t="e">
        <f t="shared" si="1"/>
        <v>#REF!</v>
      </c>
      <c r="T52" s="103" t="str">
        <f t="shared" si="2"/>
        <v>YOK</v>
      </c>
      <c r="U52" s="104"/>
    </row>
    <row r="53" spans="1:21" ht="18" customHeight="1">
      <c r="A53" s="132">
        <v>44</v>
      </c>
      <c r="B53" s="133" t="e">
        <f>VLOOKUP(A53,[0]!LİSTE,2)</f>
        <v>#REF!</v>
      </c>
      <c r="C53" s="139" t="e">
        <f>VLOOKUP(A53,[0]!LİSTE,11)</f>
        <v>#REF!</v>
      </c>
      <c r="D53" s="132" t="e">
        <f>VLOOKUP(A53,[0]!LİSTE,3)</f>
        <v>#REF!</v>
      </c>
      <c r="E53" s="140" t="e">
        <f>VLOOKUP(A53,[0]!LİSTE,17)</f>
        <v>#REF!</v>
      </c>
      <c r="F53" s="141" t="e">
        <f>VLOOKUP(A53,[0]!LİSTE,22)</f>
        <v>#REF!</v>
      </c>
      <c r="G53" s="141" t="e">
        <f>VLOOKUP(A53,[0]!LİSTE,24)</f>
        <v>#REF!</v>
      </c>
      <c r="H53" s="130" t="e">
        <f>VLOOKUP(A53,[0]!LİSTE,31)</f>
        <v>#REF!</v>
      </c>
      <c r="I53" s="142" t="e">
        <f>VLOOKUP(A53,[0]!LİSTE,35)</f>
        <v>#REF!</v>
      </c>
      <c r="J53" s="143" t="e">
        <f>VLOOKUP(A53,[0]!LİSTE,42)</f>
        <v>#REF!</v>
      </c>
      <c r="K53" s="143" t="e">
        <f>VLOOKUP(A53,[0]!LİSTE,43)</f>
        <v>#REF!</v>
      </c>
      <c r="L53" s="164" t="e">
        <f>VLOOKUP(A53,[0]!LİSTE,44)</f>
        <v>#REF!</v>
      </c>
      <c r="M53" s="164" t="e">
        <f>VLOOKUP(A53,[0]!LİSTE,45)</f>
        <v>#REF!</v>
      </c>
      <c r="N53" s="164" t="e">
        <f>VLOOKUP(A53,[0]!LİSTE,46)</f>
        <v>#REF!</v>
      </c>
      <c r="O53" s="164" t="e">
        <f>VLOOKUP(A53,[0]!LİSTE,47)</f>
        <v>#REF!</v>
      </c>
      <c r="P53" s="143" t="e">
        <f>VLOOKUP(A53,[0]!LİSTE,48)</f>
        <v>#REF!</v>
      </c>
      <c r="Q53" s="144" t="e">
        <f>IF(7&gt;0,INDEX([0]!KİRA,A53,$Q$7))</f>
        <v>#REF!</v>
      </c>
      <c r="R53" s="145" t="e">
        <f>IF(A53&gt;0,INDEX([0]!SIHHİİZİN,A53,$Q$7))</f>
        <v>#REF!</v>
      </c>
      <c r="S53" s="146" t="e">
        <f t="shared" si="1"/>
        <v>#REF!</v>
      </c>
      <c r="T53" s="103" t="str">
        <f t="shared" si="2"/>
        <v>YOK</v>
      </c>
      <c r="U53" s="104"/>
    </row>
    <row r="54" spans="1:21" ht="18" customHeight="1">
      <c r="A54" s="132">
        <v>45</v>
      </c>
      <c r="B54" s="133" t="e">
        <f>VLOOKUP(A54,[0]!LİSTE,2)</f>
        <v>#REF!</v>
      </c>
      <c r="C54" s="139" t="e">
        <f>VLOOKUP(A54,[0]!LİSTE,11)</f>
        <v>#REF!</v>
      </c>
      <c r="D54" s="132" t="e">
        <f>VLOOKUP(A54,[0]!LİSTE,3)</f>
        <v>#REF!</v>
      </c>
      <c r="E54" s="140" t="e">
        <f>VLOOKUP(A54,[0]!LİSTE,17)</f>
        <v>#REF!</v>
      </c>
      <c r="F54" s="141" t="e">
        <f>VLOOKUP(A54,[0]!LİSTE,22)</f>
        <v>#REF!</v>
      </c>
      <c r="G54" s="141" t="e">
        <f>VLOOKUP(A54,[0]!LİSTE,24)</f>
        <v>#REF!</v>
      </c>
      <c r="H54" s="130" t="e">
        <f>VLOOKUP(A54,[0]!LİSTE,31)</f>
        <v>#REF!</v>
      </c>
      <c r="I54" s="142" t="e">
        <f>VLOOKUP(A54,[0]!LİSTE,35)</f>
        <v>#REF!</v>
      </c>
      <c r="J54" s="143" t="e">
        <f>VLOOKUP(A54,[0]!LİSTE,42)</f>
        <v>#REF!</v>
      </c>
      <c r="K54" s="143" t="e">
        <f>VLOOKUP(A54,[0]!LİSTE,43)</f>
        <v>#REF!</v>
      </c>
      <c r="L54" s="164" t="e">
        <f>VLOOKUP(A54,[0]!LİSTE,44)</f>
        <v>#REF!</v>
      </c>
      <c r="M54" s="164" t="e">
        <f>VLOOKUP(A54,[0]!LİSTE,45)</f>
        <v>#REF!</v>
      </c>
      <c r="N54" s="164" t="e">
        <f>VLOOKUP(A54,[0]!LİSTE,46)</f>
        <v>#REF!</v>
      </c>
      <c r="O54" s="164" t="e">
        <f>VLOOKUP(A54,[0]!LİSTE,47)</f>
        <v>#REF!</v>
      </c>
      <c r="P54" s="143" t="e">
        <f>VLOOKUP(A54,[0]!LİSTE,48)</f>
        <v>#REF!</v>
      </c>
      <c r="Q54" s="144" t="e">
        <f>IF(7&gt;0,INDEX([0]!KİRA,A54,$Q$7))</f>
        <v>#REF!</v>
      </c>
      <c r="R54" s="145" t="e">
        <f>IF(A54&gt;0,INDEX([0]!SIHHİİZİN,A54,$Q$7))</f>
        <v>#REF!</v>
      </c>
      <c r="S54" s="146" t="e">
        <f t="shared" si="1"/>
        <v>#REF!</v>
      </c>
      <c r="T54" s="103" t="str">
        <f t="shared" si="2"/>
        <v>YOK</v>
      </c>
      <c r="U54" s="104"/>
    </row>
    <row r="55" spans="1:21" ht="18" customHeight="1">
      <c r="A55" s="132">
        <v>46</v>
      </c>
      <c r="B55" s="133" t="e">
        <f>VLOOKUP(A55,[0]!LİSTE,2)</f>
        <v>#REF!</v>
      </c>
      <c r="C55" s="139" t="e">
        <f>VLOOKUP(A55,[0]!LİSTE,11)</f>
        <v>#REF!</v>
      </c>
      <c r="D55" s="132" t="e">
        <f>VLOOKUP(A55,[0]!LİSTE,3)</f>
        <v>#REF!</v>
      </c>
      <c r="E55" s="140" t="e">
        <f>VLOOKUP(A55,[0]!LİSTE,17)</f>
        <v>#REF!</v>
      </c>
      <c r="F55" s="141" t="e">
        <f>VLOOKUP(A55,[0]!LİSTE,22)</f>
        <v>#REF!</v>
      </c>
      <c r="G55" s="141" t="e">
        <f>VLOOKUP(A55,[0]!LİSTE,24)</f>
        <v>#REF!</v>
      </c>
      <c r="H55" s="130" t="e">
        <f>VLOOKUP(A55,[0]!LİSTE,31)</f>
        <v>#REF!</v>
      </c>
      <c r="I55" s="142" t="e">
        <f>VLOOKUP(A55,[0]!LİSTE,35)</f>
        <v>#REF!</v>
      </c>
      <c r="J55" s="143" t="e">
        <f>VLOOKUP(A55,[0]!LİSTE,42)</f>
        <v>#REF!</v>
      </c>
      <c r="K55" s="143" t="e">
        <f>VLOOKUP(A55,[0]!LİSTE,43)</f>
        <v>#REF!</v>
      </c>
      <c r="L55" s="164" t="e">
        <f>VLOOKUP(A55,[0]!LİSTE,44)</f>
        <v>#REF!</v>
      </c>
      <c r="M55" s="164" t="e">
        <f>VLOOKUP(A55,[0]!LİSTE,45)</f>
        <v>#REF!</v>
      </c>
      <c r="N55" s="164" t="e">
        <f>VLOOKUP(A55,[0]!LİSTE,46)</f>
        <v>#REF!</v>
      </c>
      <c r="O55" s="164" t="e">
        <f>VLOOKUP(A55,[0]!LİSTE,47)</f>
        <v>#REF!</v>
      </c>
      <c r="P55" s="143" t="e">
        <f>VLOOKUP(A55,[0]!LİSTE,48)</f>
        <v>#REF!</v>
      </c>
      <c r="Q55" s="144" t="e">
        <f>IF(7&gt;0,INDEX([0]!KİRA,A55,$Q$7))</f>
        <v>#REF!</v>
      </c>
      <c r="R55" s="145" t="e">
        <f>IF(A55&gt;0,INDEX([0]!SIHHİİZİN,A55,$Q$7))</f>
        <v>#REF!</v>
      </c>
      <c r="S55" s="146" t="e">
        <f t="shared" si="1"/>
        <v>#REF!</v>
      </c>
      <c r="T55" s="103" t="str">
        <f t="shared" si="2"/>
        <v>YOK</v>
      </c>
      <c r="U55" s="104"/>
    </row>
    <row r="56" spans="1:21" ht="18" customHeight="1">
      <c r="A56" s="132">
        <v>47</v>
      </c>
      <c r="B56" s="133" t="e">
        <f>VLOOKUP(A56,[0]!LİSTE,2)</f>
        <v>#REF!</v>
      </c>
      <c r="C56" s="139" t="e">
        <f>VLOOKUP(A56,[0]!LİSTE,11)</f>
        <v>#REF!</v>
      </c>
      <c r="D56" s="132" t="e">
        <f>VLOOKUP(A56,[0]!LİSTE,3)</f>
        <v>#REF!</v>
      </c>
      <c r="E56" s="140" t="e">
        <f>VLOOKUP(A56,[0]!LİSTE,17)</f>
        <v>#REF!</v>
      </c>
      <c r="F56" s="141" t="e">
        <f>VLOOKUP(A56,[0]!LİSTE,22)</f>
        <v>#REF!</v>
      </c>
      <c r="G56" s="141" t="e">
        <f>VLOOKUP(A56,[0]!LİSTE,24)</f>
        <v>#REF!</v>
      </c>
      <c r="H56" s="130" t="e">
        <f>VLOOKUP(A56,[0]!LİSTE,31)</f>
        <v>#REF!</v>
      </c>
      <c r="I56" s="142" t="e">
        <f>VLOOKUP(A56,[0]!LİSTE,35)</f>
        <v>#REF!</v>
      </c>
      <c r="J56" s="143" t="e">
        <f>VLOOKUP(A56,[0]!LİSTE,42)</f>
        <v>#REF!</v>
      </c>
      <c r="K56" s="143" t="e">
        <f>VLOOKUP(A56,[0]!LİSTE,43)</f>
        <v>#REF!</v>
      </c>
      <c r="L56" s="164" t="e">
        <f>VLOOKUP(A56,[0]!LİSTE,44)</f>
        <v>#REF!</v>
      </c>
      <c r="M56" s="164" t="e">
        <f>VLOOKUP(A56,[0]!LİSTE,45)</f>
        <v>#REF!</v>
      </c>
      <c r="N56" s="164" t="e">
        <f>VLOOKUP(A56,[0]!LİSTE,46)</f>
        <v>#REF!</v>
      </c>
      <c r="O56" s="164" t="e">
        <f>VLOOKUP(A56,[0]!LİSTE,47)</f>
        <v>#REF!</v>
      </c>
      <c r="P56" s="143" t="e">
        <f>VLOOKUP(A56,[0]!LİSTE,48)</f>
        <v>#REF!</v>
      </c>
      <c r="Q56" s="144" t="e">
        <f>IF(7&gt;0,INDEX([0]!KİRA,A56,$Q$7))</f>
        <v>#REF!</v>
      </c>
      <c r="R56" s="145" t="e">
        <f>IF(A56&gt;0,INDEX([0]!SIHHİİZİN,A56,$Q$7))</f>
        <v>#REF!</v>
      </c>
      <c r="S56" s="146" t="e">
        <f t="shared" si="1"/>
        <v>#REF!</v>
      </c>
      <c r="T56" s="103" t="str">
        <f t="shared" si="2"/>
        <v>YOK</v>
      </c>
      <c r="U56" s="104"/>
    </row>
    <row r="57" spans="1:21" ht="18" customHeight="1">
      <c r="A57" s="132">
        <v>48</v>
      </c>
      <c r="B57" s="133" t="e">
        <f>VLOOKUP(A57,[0]!LİSTE,2)</f>
        <v>#REF!</v>
      </c>
      <c r="C57" s="139" t="e">
        <f>VLOOKUP(A57,[0]!LİSTE,11)</f>
        <v>#REF!</v>
      </c>
      <c r="D57" s="132" t="e">
        <f>VLOOKUP(A57,[0]!LİSTE,3)</f>
        <v>#REF!</v>
      </c>
      <c r="E57" s="140" t="e">
        <f>VLOOKUP(A57,[0]!LİSTE,17)</f>
        <v>#REF!</v>
      </c>
      <c r="F57" s="141" t="e">
        <f>VLOOKUP(A57,[0]!LİSTE,22)</f>
        <v>#REF!</v>
      </c>
      <c r="G57" s="141" t="e">
        <f>VLOOKUP(A57,[0]!LİSTE,24)</f>
        <v>#REF!</v>
      </c>
      <c r="H57" s="130" t="e">
        <f>VLOOKUP(A57,[0]!LİSTE,31)</f>
        <v>#REF!</v>
      </c>
      <c r="I57" s="142" t="e">
        <f>VLOOKUP(A57,[0]!LİSTE,35)</f>
        <v>#REF!</v>
      </c>
      <c r="J57" s="143" t="e">
        <f>VLOOKUP(A57,[0]!LİSTE,42)</f>
        <v>#REF!</v>
      </c>
      <c r="K57" s="143" t="e">
        <f>VLOOKUP(A57,[0]!LİSTE,43)</f>
        <v>#REF!</v>
      </c>
      <c r="L57" s="164" t="e">
        <f>VLOOKUP(A57,[0]!LİSTE,44)</f>
        <v>#REF!</v>
      </c>
      <c r="M57" s="164" t="e">
        <f>VLOOKUP(A57,[0]!LİSTE,45)</f>
        <v>#REF!</v>
      </c>
      <c r="N57" s="164" t="e">
        <f>VLOOKUP(A57,[0]!LİSTE,46)</f>
        <v>#REF!</v>
      </c>
      <c r="O57" s="164" t="e">
        <f>VLOOKUP(A57,[0]!LİSTE,47)</f>
        <v>#REF!</v>
      </c>
      <c r="P57" s="143" t="e">
        <f>VLOOKUP(A57,[0]!LİSTE,48)</f>
        <v>#REF!</v>
      </c>
      <c r="Q57" s="144" t="e">
        <f>IF(7&gt;0,INDEX([0]!KİRA,A57,$Q$7))</f>
        <v>#REF!</v>
      </c>
      <c r="R57" s="145" t="e">
        <f>IF(A57&gt;0,INDEX([0]!SIHHİİZİN,A57,$Q$7))</f>
        <v>#REF!</v>
      </c>
      <c r="S57" s="146" t="e">
        <f t="shared" si="1"/>
        <v>#REF!</v>
      </c>
      <c r="T57" s="103" t="str">
        <f t="shared" si="2"/>
        <v>YOK</v>
      </c>
      <c r="U57" s="104"/>
    </row>
    <row r="58" spans="1:21" ht="18" customHeight="1">
      <c r="A58" s="132">
        <v>49</v>
      </c>
      <c r="B58" s="133" t="e">
        <f>VLOOKUP(A58,[0]!LİSTE,2)</f>
        <v>#REF!</v>
      </c>
      <c r="C58" s="139" t="e">
        <f>VLOOKUP(A58,[0]!LİSTE,11)</f>
        <v>#REF!</v>
      </c>
      <c r="D58" s="132" t="e">
        <f>VLOOKUP(A58,[0]!LİSTE,3)</f>
        <v>#REF!</v>
      </c>
      <c r="E58" s="140" t="e">
        <f>VLOOKUP(A58,[0]!LİSTE,17)</f>
        <v>#REF!</v>
      </c>
      <c r="F58" s="141" t="e">
        <f>VLOOKUP(A58,[0]!LİSTE,22)</f>
        <v>#REF!</v>
      </c>
      <c r="G58" s="141" t="e">
        <f>VLOOKUP(A58,[0]!LİSTE,24)</f>
        <v>#REF!</v>
      </c>
      <c r="H58" s="130" t="e">
        <f>VLOOKUP(A58,[0]!LİSTE,31)</f>
        <v>#REF!</v>
      </c>
      <c r="I58" s="142" t="e">
        <f>VLOOKUP(A58,[0]!LİSTE,35)</f>
        <v>#REF!</v>
      </c>
      <c r="J58" s="143" t="e">
        <f>VLOOKUP(A58,[0]!LİSTE,42)</f>
        <v>#REF!</v>
      </c>
      <c r="K58" s="143" t="e">
        <f>VLOOKUP(A58,[0]!LİSTE,43)</f>
        <v>#REF!</v>
      </c>
      <c r="L58" s="164" t="e">
        <f>VLOOKUP(A58,[0]!LİSTE,44)</f>
        <v>#REF!</v>
      </c>
      <c r="M58" s="164" t="e">
        <f>VLOOKUP(A58,[0]!LİSTE,45)</f>
        <v>#REF!</v>
      </c>
      <c r="N58" s="164" t="e">
        <f>VLOOKUP(A58,[0]!LİSTE,46)</f>
        <v>#REF!</v>
      </c>
      <c r="O58" s="164" t="e">
        <f>VLOOKUP(A58,[0]!LİSTE,47)</f>
        <v>#REF!</v>
      </c>
      <c r="P58" s="143" t="e">
        <f>VLOOKUP(A58,[0]!LİSTE,48)</f>
        <v>#REF!</v>
      </c>
      <c r="Q58" s="144" t="e">
        <f>IF(7&gt;0,INDEX([0]!KİRA,A58,$Q$7))</f>
        <v>#REF!</v>
      </c>
      <c r="R58" s="145" t="e">
        <f>IF(A58&gt;0,INDEX([0]!SIHHİİZİN,A58,$Q$7))</f>
        <v>#REF!</v>
      </c>
      <c r="S58" s="146" t="e">
        <f t="shared" si="1"/>
        <v>#REF!</v>
      </c>
      <c r="T58" s="103" t="str">
        <f t="shared" si="2"/>
        <v>YOK</v>
      </c>
      <c r="U58" s="104"/>
    </row>
    <row r="59" spans="1:21" ht="18" customHeight="1">
      <c r="A59" s="132">
        <v>50</v>
      </c>
      <c r="B59" s="133" t="e">
        <f>VLOOKUP(A59,[0]!LİSTE,2)</f>
        <v>#REF!</v>
      </c>
      <c r="C59" s="139" t="e">
        <f>VLOOKUP(A59,[0]!LİSTE,11)</f>
        <v>#REF!</v>
      </c>
      <c r="D59" s="132" t="e">
        <f>VLOOKUP(A59,[0]!LİSTE,3)</f>
        <v>#REF!</v>
      </c>
      <c r="E59" s="140" t="e">
        <f>VLOOKUP(A59,[0]!LİSTE,17)</f>
        <v>#REF!</v>
      </c>
      <c r="F59" s="141" t="e">
        <f>VLOOKUP(A59,[0]!LİSTE,22)</f>
        <v>#REF!</v>
      </c>
      <c r="G59" s="141" t="e">
        <f>VLOOKUP(A59,[0]!LİSTE,24)</f>
        <v>#REF!</v>
      </c>
      <c r="H59" s="130" t="e">
        <f>VLOOKUP(A59,[0]!LİSTE,31)</f>
        <v>#REF!</v>
      </c>
      <c r="I59" s="142" t="e">
        <f>VLOOKUP(A59,[0]!LİSTE,35)</f>
        <v>#REF!</v>
      </c>
      <c r="J59" s="143" t="e">
        <f>VLOOKUP(A59,[0]!LİSTE,42)</f>
        <v>#REF!</v>
      </c>
      <c r="K59" s="143" t="e">
        <f>VLOOKUP(A59,[0]!LİSTE,43)</f>
        <v>#REF!</v>
      </c>
      <c r="L59" s="164" t="e">
        <f>VLOOKUP(A59,[0]!LİSTE,44)</f>
        <v>#REF!</v>
      </c>
      <c r="M59" s="164" t="e">
        <f>VLOOKUP(A59,[0]!LİSTE,45)</f>
        <v>#REF!</v>
      </c>
      <c r="N59" s="164" t="e">
        <f>VLOOKUP(A59,[0]!LİSTE,46)</f>
        <v>#REF!</v>
      </c>
      <c r="O59" s="164" t="e">
        <f>VLOOKUP(A59,[0]!LİSTE,47)</f>
        <v>#REF!</v>
      </c>
      <c r="P59" s="143" t="e">
        <f>VLOOKUP(A59,[0]!LİSTE,48)</f>
        <v>#REF!</v>
      </c>
      <c r="Q59" s="144" t="e">
        <f>IF(7&gt;0,INDEX([0]!KİRA,A59,$Q$7))</f>
        <v>#REF!</v>
      </c>
      <c r="R59" s="145" t="e">
        <f>IF(A59&gt;0,INDEX([0]!SIHHİİZİN,A59,$Q$7))</f>
        <v>#REF!</v>
      </c>
      <c r="S59" s="146" t="e">
        <f t="shared" si="1"/>
        <v>#REF!</v>
      </c>
      <c r="T59" s="103" t="str">
        <f t="shared" si="2"/>
        <v>YOK</v>
      </c>
      <c r="U59" s="104"/>
    </row>
    <row r="60" spans="1:21" ht="18" customHeight="1">
      <c r="A60" s="132">
        <v>51</v>
      </c>
      <c r="B60" s="133" t="e">
        <f>VLOOKUP(A60,[0]!LİSTE,2)</f>
        <v>#REF!</v>
      </c>
      <c r="C60" s="139" t="e">
        <f>VLOOKUP(A60,[0]!LİSTE,11)</f>
        <v>#REF!</v>
      </c>
      <c r="D60" s="132" t="e">
        <f>VLOOKUP(A60,[0]!LİSTE,3)</f>
        <v>#REF!</v>
      </c>
      <c r="E60" s="140" t="e">
        <f>VLOOKUP(A60,[0]!LİSTE,17)</f>
        <v>#REF!</v>
      </c>
      <c r="F60" s="141" t="e">
        <f>VLOOKUP(A60,[0]!LİSTE,22)</f>
        <v>#REF!</v>
      </c>
      <c r="G60" s="141" t="e">
        <f>VLOOKUP(A60,[0]!LİSTE,24)</f>
        <v>#REF!</v>
      </c>
      <c r="H60" s="130" t="e">
        <f>VLOOKUP(A60,[0]!LİSTE,31)</f>
        <v>#REF!</v>
      </c>
      <c r="I60" s="142" t="e">
        <f>VLOOKUP(A60,[0]!LİSTE,35)</f>
        <v>#REF!</v>
      </c>
      <c r="J60" s="143" t="e">
        <f>VLOOKUP(A60,[0]!LİSTE,42)</f>
        <v>#REF!</v>
      </c>
      <c r="K60" s="143" t="e">
        <f>VLOOKUP(A60,[0]!LİSTE,43)</f>
        <v>#REF!</v>
      </c>
      <c r="L60" s="164" t="e">
        <f>VLOOKUP(A60,[0]!LİSTE,44)</f>
        <v>#REF!</v>
      </c>
      <c r="M60" s="164" t="e">
        <f>VLOOKUP(A60,[0]!LİSTE,45)</f>
        <v>#REF!</v>
      </c>
      <c r="N60" s="164" t="e">
        <f>VLOOKUP(A60,[0]!LİSTE,46)</f>
        <v>#REF!</v>
      </c>
      <c r="O60" s="164" t="e">
        <f>VLOOKUP(A60,[0]!LİSTE,47)</f>
        <v>#REF!</v>
      </c>
      <c r="P60" s="143" t="e">
        <f>VLOOKUP(A60,[0]!LİSTE,48)</f>
        <v>#REF!</v>
      </c>
      <c r="Q60" s="144" t="e">
        <f>IF(7&gt;0,INDEX([0]!KİRA,A60,$Q$7))</f>
        <v>#REF!</v>
      </c>
      <c r="R60" s="145" t="e">
        <f>IF(A60&gt;0,INDEX([0]!SIHHİİZİN,A60,$Q$7))</f>
        <v>#REF!</v>
      </c>
      <c r="S60" s="146" t="e">
        <f t="shared" si="1"/>
        <v>#REF!</v>
      </c>
      <c r="T60" s="103" t="str">
        <f t="shared" si="2"/>
        <v>YOK</v>
      </c>
      <c r="U60" s="104"/>
    </row>
    <row r="61" spans="1:21" ht="18" customHeight="1">
      <c r="A61" s="132">
        <v>52</v>
      </c>
      <c r="B61" s="133" t="e">
        <f>VLOOKUP(A61,[0]!LİSTE,2)</f>
        <v>#REF!</v>
      </c>
      <c r="C61" s="139" t="e">
        <f>VLOOKUP(A61,[0]!LİSTE,11)</f>
        <v>#REF!</v>
      </c>
      <c r="D61" s="132" t="e">
        <f>VLOOKUP(A61,[0]!LİSTE,3)</f>
        <v>#REF!</v>
      </c>
      <c r="E61" s="140" t="e">
        <f>VLOOKUP(A61,[0]!LİSTE,17)</f>
        <v>#REF!</v>
      </c>
      <c r="F61" s="141" t="e">
        <f>VLOOKUP(A61,[0]!LİSTE,22)</f>
        <v>#REF!</v>
      </c>
      <c r="G61" s="141" t="e">
        <f>VLOOKUP(A61,[0]!LİSTE,24)</f>
        <v>#REF!</v>
      </c>
      <c r="H61" s="130" t="e">
        <f>VLOOKUP(A61,[0]!LİSTE,31)</f>
        <v>#REF!</v>
      </c>
      <c r="I61" s="142" t="e">
        <f>VLOOKUP(A61,[0]!LİSTE,35)</f>
        <v>#REF!</v>
      </c>
      <c r="J61" s="143" t="e">
        <f>VLOOKUP(A61,[0]!LİSTE,42)</f>
        <v>#REF!</v>
      </c>
      <c r="K61" s="143" t="e">
        <f>VLOOKUP(A61,[0]!LİSTE,43)</f>
        <v>#REF!</v>
      </c>
      <c r="L61" s="164" t="e">
        <f>VLOOKUP(A61,[0]!LİSTE,44)</f>
        <v>#REF!</v>
      </c>
      <c r="M61" s="164" t="e">
        <f>VLOOKUP(A61,[0]!LİSTE,45)</f>
        <v>#REF!</v>
      </c>
      <c r="N61" s="164" t="e">
        <f>VLOOKUP(A61,[0]!LİSTE,46)</f>
        <v>#REF!</v>
      </c>
      <c r="O61" s="164" t="e">
        <f>VLOOKUP(A61,[0]!LİSTE,47)</f>
        <v>#REF!</v>
      </c>
      <c r="P61" s="143" t="e">
        <f>VLOOKUP(A61,[0]!LİSTE,48)</f>
        <v>#REF!</v>
      </c>
      <c r="Q61" s="144" t="e">
        <f>IF(7&gt;0,INDEX([0]!KİRA,A61,$Q$7))</f>
        <v>#REF!</v>
      </c>
      <c r="R61" s="145" t="e">
        <f>IF(A61&gt;0,INDEX([0]!SIHHİİZİN,A61,$Q$7))</f>
        <v>#REF!</v>
      </c>
      <c r="S61" s="146" t="e">
        <f t="shared" si="1"/>
        <v>#REF!</v>
      </c>
      <c r="T61" s="103" t="str">
        <f t="shared" si="2"/>
        <v>YOK</v>
      </c>
      <c r="U61" s="104"/>
    </row>
    <row r="62" spans="1:21" ht="18" customHeight="1">
      <c r="A62" s="132">
        <v>53</v>
      </c>
      <c r="B62" s="133" t="e">
        <f>VLOOKUP(A62,[0]!LİSTE,2)</f>
        <v>#REF!</v>
      </c>
      <c r="C62" s="139" t="e">
        <f>VLOOKUP(A62,[0]!LİSTE,11)</f>
        <v>#REF!</v>
      </c>
      <c r="D62" s="132" t="e">
        <f>VLOOKUP(A62,[0]!LİSTE,3)</f>
        <v>#REF!</v>
      </c>
      <c r="E62" s="140" t="e">
        <f>VLOOKUP(A62,[0]!LİSTE,17)</f>
        <v>#REF!</v>
      </c>
      <c r="F62" s="141" t="e">
        <f>VLOOKUP(A62,[0]!LİSTE,22)</f>
        <v>#REF!</v>
      </c>
      <c r="G62" s="141" t="e">
        <f>VLOOKUP(A62,[0]!LİSTE,24)</f>
        <v>#REF!</v>
      </c>
      <c r="H62" s="130" t="e">
        <f>VLOOKUP(A62,[0]!LİSTE,31)</f>
        <v>#REF!</v>
      </c>
      <c r="I62" s="142" t="e">
        <f>VLOOKUP(A62,[0]!LİSTE,35)</f>
        <v>#REF!</v>
      </c>
      <c r="J62" s="143" t="e">
        <f>VLOOKUP(A62,[0]!LİSTE,42)</f>
        <v>#REF!</v>
      </c>
      <c r="K62" s="143" t="e">
        <f>VLOOKUP(A62,[0]!LİSTE,43)</f>
        <v>#REF!</v>
      </c>
      <c r="L62" s="164" t="e">
        <f>VLOOKUP(A62,[0]!LİSTE,44)</f>
        <v>#REF!</v>
      </c>
      <c r="M62" s="164" t="e">
        <f>VLOOKUP(A62,[0]!LİSTE,45)</f>
        <v>#REF!</v>
      </c>
      <c r="N62" s="164" t="e">
        <f>VLOOKUP(A62,[0]!LİSTE,46)</f>
        <v>#REF!</v>
      </c>
      <c r="O62" s="164" t="e">
        <f>VLOOKUP(A62,[0]!LİSTE,47)</f>
        <v>#REF!</v>
      </c>
      <c r="P62" s="143" t="e">
        <f>VLOOKUP(A62,[0]!LİSTE,48)</f>
        <v>#REF!</v>
      </c>
      <c r="Q62" s="144" t="e">
        <f>IF(7&gt;0,INDEX([0]!KİRA,A62,$Q$7))</f>
        <v>#REF!</v>
      </c>
      <c r="R62" s="145" t="e">
        <f>IF(A62&gt;0,INDEX([0]!SIHHİİZİN,A62,$Q$7))</f>
        <v>#REF!</v>
      </c>
      <c r="S62" s="146" t="e">
        <f t="shared" si="1"/>
        <v>#REF!</v>
      </c>
      <c r="T62" s="103" t="str">
        <f t="shared" si="2"/>
        <v>YOK</v>
      </c>
      <c r="U62" s="104"/>
    </row>
    <row r="63" spans="1:21" ht="18" customHeight="1">
      <c r="A63" s="132">
        <v>54</v>
      </c>
      <c r="B63" s="133" t="e">
        <f>VLOOKUP(A63,[0]!LİSTE,2)</f>
        <v>#REF!</v>
      </c>
      <c r="C63" s="139" t="e">
        <f>VLOOKUP(A63,[0]!LİSTE,11)</f>
        <v>#REF!</v>
      </c>
      <c r="D63" s="132" t="e">
        <f>VLOOKUP(A63,[0]!LİSTE,3)</f>
        <v>#REF!</v>
      </c>
      <c r="E63" s="140" t="e">
        <f>VLOOKUP(A63,[0]!LİSTE,17)</f>
        <v>#REF!</v>
      </c>
      <c r="F63" s="141" t="e">
        <f>VLOOKUP(A63,[0]!LİSTE,22)</f>
        <v>#REF!</v>
      </c>
      <c r="G63" s="141" t="e">
        <f>VLOOKUP(A63,[0]!LİSTE,24)</f>
        <v>#REF!</v>
      </c>
      <c r="H63" s="130" t="e">
        <f>VLOOKUP(A63,[0]!LİSTE,31)</f>
        <v>#REF!</v>
      </c>
      <c r="I63" s="142" t="e">
        <f>VLOOKUP(A63,[0]!LİSTE,35)</f>
        <v>#REF!</v>
      </c>
      <c r="J63" s="143" t="e">
        <f>VLOOKUP(A63,[0]!LİSTE,42)</f>
        <v>#REF!</v>
      </c>
      <c r="K63" s="143" t="e">
        <f>VLOOKUP(A63,[0]!LİSTE,43)</f>
        <v>#REF!</v>
      </c>
      <c r="L63" s="164" t="e">
        <f>VLOOKUP(A63,[0]!LİSTE,44)</f>
        <v>#REF!</v>
      </c>
      <c r="M63" s="164" t="e">
        <f>VLOOKUP(A63,[0]!LİSTE,45)</f>
        <v>#REF!</v>
      </c>
      <c r="N63" s="164" t="e">
        <f>VLOOKUP(A63,[0]!LİSTE,46)</f>
        <v>#REF!</v>
      </c>
      <c r="O63" s="164" t="e">
        <f>VLOOKUP(A63,[0]!LİSTE,47)</f>
        <v>#REF!</v>
      </c>
      <c r="P63" s="143" t="e">
        <f>VLOOKUP(A63,[0]!LİSTE,48)</f>
        <v>#REF!</v>
      </c>
      <c r="Q63" s="144" t="e">
        <f>IF(7&gt;0,INDEX([0]!KİRA,A63,$Q$7))</f>
        <v>#REF!</v>
      </c>
      <c r="R63" s="145" t="e">
        <f>IF(A63&gt;0,INDEX([0]!SIHHİİZİN,A63,$Q$7))</f>
        <v>#REF!</v>
      </c>
      <c r="S63" s="146" t="e">
        <f t="shared" si="1"/>
        <v>#REF!</v>
      </c>
      <c r="T63" s="103" t="str">
        <f t="shared" si="2"/>
        <v>YOK</v>
      </c>
      <c r="U63" s="104"/>
    </row>
    <row r="64" spans="1:21" ht="15.75">
      <c r="A64" s="132">
        <v>55</v>
      </c>
      <c r="B64" s="133" t="e">
        <f>VLOOKUP(A64,[0]!LİSTE,2)</f>
        <v>#REF!</v>
      </c>
      <c r="C64" s="139" t="e">
        <f>VLOOKUP(A64,[0]!LİSTE,11)</f>
        <v>#REF!</v>
      </c>
      <c r="D64" s="132" t="e">
        <f>VLOOKUP(A64,[0]!LİSTE,3)</f>
        <v>#REF!</v>
      </c>
      <c r="E64" s="140" t="e">
        <f>VLOOKUP(A64,[0]!LİSTE,17)</f>
        <v>#REF!</v>
      </c>
      <c r="F64" s="141" t="e">
        <f>VLOOKUP(A64,[0]!LİSTE,22)</f>
        <v>#REF!</v>
      </c>
      <c r="G64" s="141" t="e">
        <f>VLOOKUP(A64,[0]!LİSTE,24)</f>
        <v>#REF!</v>
      </c>
      <c r="H64" s="130" t="e">
        <f>VLOOKUP(A64,[0]!LİSTE,31)</f>
        <v>#REF!</v>
      </c>
      <c r="I64" s="142" t="e">
        <f>VLOOKUP(A64,[0]!LİSTE,35)</f>
        <v>#REF!</v>
      </c>
      <c r="J64" s="143" t="e">
        <f>VLOOKUP(A64,[0]!LİSTE,42)</f>
        <v>#REF!</v>
      </c>
      <c r="K64" s="143" t="e">
        <f>VLOOKUP(A64,[0]!LİSTE,43)</f>
        <v>#REF!</v>
      </c>
      <c r="L64" s="164" t="e">
        <f>VLOOKUP(A64,[0]!LİSTE,44)</f>
        <v>#REF!</v>
      </c>
      <c r="M64" s="164" t="e">
        <f>VLOOKUP(A64,[0]!LİSTE,45)</f>
        <v>#REF!</v>
      </c>
      <c r="N64" s="164" t="e">
        <f>VLOOKUP(A64,[0]!LİSTE,46)</f>
        <v>#REF!</v>
      </c>
      <c r="O64" s="164" t="e">
        <f>VLOOKUP(A64,[0]!LİSTE,47)</f>
        <v>#REF!</v>
      </c>
      <c r="P64" s="143" t="e">
        <f>VLOOKUP(A64,[0]!LİSTE,48)</f>
        <v>#REF!</v>
      </c>
      <c r="Q64" s="144" t="e">
        <f>IF(7&gt;0,INDEX([0]!KİRA,A64,$Q$7))</f>
        <v>#REF!</v>
      </c>
      <c r="R64" s="145" t="e">
        <f>IF(A64&gt;0,INDEX([0]!SIHHİİZİN,A64,$Q$7))</f>
        <v>#REF!</v>
      </c>
      <c r="S64" s="146" t="e">
        <f t="shared" si="1"/>
        <v>#REF!</v>
      </c>
      <c r="T64" s="103" t="str">
        <f t="shared" si="2"/>
        <v>YOK</v>
      </c>
      <c r="U64" s="104"/>
    </row>
    <row r="65" spans="1:20" ht="15.75">
      <c r="A65" s="132">
        <v>56</v>
      </c>
      <c r="B65" s="133" t="e">
        <f>VLOOKUP(A65,[0]!LİSTE,2)</f>
        <v>#REF!</v>
      </c>
      <c r="C65" s="139" t="e">
        <f>VLOOKUP(A65,[0]!LİSTE,11)</f>
        <v>#REF!</v>
      </c>
      <c r="D65" s="132" t="e">
        <f>VLOOKUP(A65,[0]!LİSTE,3)</f>
        <v>#REF!</v>
      </c>
      <c r="E65" s="140" t="e">
        <f>VLOOKUP(A65,[0]!LİSTE,17)</f>
        <v>#REF!</v>
      </c>
      <c r="F65" s="141" t="e">
        <f>VLOOKUP(A65,[0]!LİSTE,22)</f>
        <v>#REF!</v>
      </c>
      <c r="G65" s="141" t="e">
        <f>VLOOKUP(A65,[0]!LİSTE,24)</f>
        <v>#REF!</v>
      </c>
      <c r="H65" s="130" t="e">
        <f>VLOOKUP(A65,[0]!LİSTE,31)</f>
        <v>#REF!</v>
      </c>
      <c r="I65" s="142" t="e">
        <f>VLOOKUP(A65,[0]!LİSTE,35)</f>
        <v>#REF!</v>
      </c>
      <c r="J65" s="143" t="e">
        <f>VLOOKUP(A65,[0]!LİSTE,42)</f>
        <v>#REF!</v>
      </c>
      <c r="K65" s="143" t="e">
        <f>VLOOKUP(A65,[0]!LİSTE,43)</f>
        <v>#REF!</v>
      </c>
      <c r="L65" s="164" t="e">
        <f>VLOOKUP(A65,[0]!LİSTE,44)</f>
        <v>#REF!</v>
      </c>
      <c r="M65" s="164" t="e">
        <f>VLOOKUP(A65,[0]!LİSTE,45)</f>
        <v>#REF!</v>
      </c>
      <c r="N65" s="164" t="e">
        <f>VLOOKUP(A65,[0]!LİSTE,46)</f>
        <v>#REF!</v>
      </c>
      <c r="O65" s="164" t="e">
        <f>VLOOKUP(A65,[0]!LİSTE,47)</f>
        <v>#REF!</v>
      </c>
      <c r="P65" s="143" t="e">
        <f>VLOOKUP(A65,[0]!LİSTE,48)</f>
        <v>#REF!</v>
      </c>
      <c r="Q65" s="144" t="e">
        <f>IF(7&gt;0,INDEX([0]!KİRA,A65,$Q$7))</f>
        <v>#REF!</v>
      </c>
      <c r="R65" s="145" t="e">
        <f>IF(A65&gt;0,INDEX([0]!SIHHİİZİN,A65,$Q$7))</f>
        <v>#REF!</v>
      </c>
      <c r="S65" s="146" t="e">
        <f t="shared" si="1"/>
        <v>#REF!</v>
      </c>
      <c r="T65" s="103" t="str">
        <f t="shared" si="2"/>
        <v>YOK</v>
      </c>
    </row>
    <row r="66" spans="1:20" ht="15.75">
      <c r="A66" s="132">
        <v>57</v>
      </c>
      <c r="B66" s="133" t="e">
        <f>VLOOKUP(A66,[0]!LİSTE,2)</f>
        <v>#REF!</v>
      </c>
      <c r="C66" s="139" t="e">
        <f>VLOOKUP(A66,[0]!LİSTE,11)</f>
        <v>#REF!</v>
      </c>
      <c r="D66" s="132" t="e">
        <f>VLOOKUP(A66,[0]!LİSTE,3)</f>
        <v>#REF!</v>
      </c>
      <c r="E66" s="140" t="e">
        <f>VLOOKUP(A66,[0]!LİSTE,17)</f>
        <v>#REF!</v>
      </c>
      <c r="F66" s="141" t="e">
        <f>VLOOKUP(A66,[0]!LİSTE,22)</f>
        <v>#REF!</v>
      </c>
      <c r="G66" s="141" t="e">
        <f>VLOOKUP(A66,[0]!LİSTE,24)</f>
        <v>#REF!</v>
      </c>
      <c r="H66" s="130" t="e">
        <f>VLOOKUP(A66,[0]!LİSTE,31)</f>
        <v>#REF!</v>
      </c>
      <c r="I66" s="142" t="e">
        <f>VLOOKUP(A66,[0]!LİSTE,35)</f>
        <v>#REF!</v>
      </c>
      <c r="J66" s="143" t="e">
        <f>VLOOKUP(A66,[0]!LİSTE,42)</f>
        <v>#REF!</v>
      </c>
      <c r="K66" s="143" t="e">
        <f>VLOOKUP(A66,[0]!LİSTE,43)</f>
        <v>#REF!</v>
      </c>
      <c r="L66" s="164" t="e">
        <f>VLOOKUP(A66,[0]!LİSTE,44)</f>
        <v>#REF!</v>
      </c>
      <c r="M66" s="164" t="e">
        <f>VLOOKUP(A66,[0]!LİSTE,45)</f>
        <v>#REF!</v>
      </c>
      <c r="N66" s="164" t="e">
        <f>VLOOKUP(A66,[0]!LİSTE,46)</f>
        <v>#REF!</v>
      </c>
      <c r="O66" s="164" t="e">
        <f>VLOOKUP(A66,[0]!LİSTE,47)</f>
        <v>#REF!</v>
      </c>
      <c r="P66" s="143" t="e">
        <f>VLOOKUP(A66,[0]!LİSTE,48)</f>
        <v>#REF!</v>
      </c>
      <c r="Q66" s="144" t="e">
        <f>IF(7&gt;0,INDEX([0]!KİRA,A66,$Q$7))</f>
        <v>#REF!</v>
      </c>
      <c r="R66" s="145" t="e">
        <f>IF(A66&gt;0,INDEX([0]!SIHHİİZİN,A66,$Q$7))</f>
        <v>#REF!</v>
      </c>
      <c r="S66" s="146" t="e">
        <f t="shared" si="1"/>
        <v>#REF!</v>
      </c>
      <c r="T66" s="103" t="str">
        <f t="shared" si="2"/>
        <v>YOK</v>
      </c>
    </row>
    <row r="67" spans="1:20" ht="15.75">
      <c r="A67" s="132">
        <v>58</v>
      </c>
      <c r="B67" s="133" t="e">
        <f>VLOOKUP(A67,[0]!LİSTE,2)</f>
        <v>#REF!</v>
      </c>
      <c r="C67" s="139" t="e">
        <f>VLOOKUP(A67,[0]!LİSTE,11)</f>
        <v>#REF!</v>
      </c>
      <c r="D67" s="132" t="e">
        <f>VLOOKUP(A67,[0]!LİSTE,3)</f>
        <v>#REF!</v>
      </c>
      <c r="E67" s="140" t="e">
        <f>VLOOKUP(A67,[0]!LİSTE,17)</f>
        <v>#REF!</v>
      </c>
      <c r="F67" s="141" t="e">
        <f>VLOOKUP(A67,[0]!LİSTE,22)</f>
        <v>#REF!</v>
      </c>
      <c r="G67" s="141" t="e">
        <f>VLOOKUP(A67,[0]!LİSTE,24)</f>
        <v>#REF!</v>
      </c>
      <c r="H67" s="130" t="e">
        <f>VLOOKUP(A67,[0]!LİSTE,31)</f>
        <v>#REF!</v>
      </c>
      <c r="I67" s="142" t="e">
        <f>VLOOKUP(A67,[0]!LİSTE,35)</f>
        <v>#REF!</v>
      </c>
      <c r="J67" s="143" t="e">
        <f>VLOOKUP(A67,[0]!LİSTE,42)</f>
        <v>#REF!</v>
      </c>
      <c r="K67" s="143" t="e">
        <f>VLOOKUP(A67,[0]!LİSTE,43)</f>
        <v>#REF!</v>
      </c>
      <c r="L67" s="164" t="e">
        <f>VLOOKUP(A67,[0]!LİSTE,44)</f>
        <v>#REF!</v>
      </c>
      <c r="M67" s="164" t="e">
        <f>VLOOKUP(A67,[0]!LİSTE,45)</f>
        <v>#REF!</v>
      </c>
      <c r="N67" s="164" t="e">
        <f>VLOOKUP(A67,[0]!LİSTE,46)</f>
        <v>#REF!</v>
      </c>
      <c r="O67" s="164" t="e">
        <f>VLOOKUP(A67,[0]!LİSTE,47)</f>
        <v>#REF!</v>
      </c>
      <c r="P67" s="143" t="e">
        <f>VLOOKUP(A67,[0]!LİSTE,48)</f>
        <v>#REF!</v>
      </c>
      <c r="Q67" s="144" t="e">
        <f>IF(7&gt;0,INDEX([0]!KİRA,A67,$Q$7))</f>
        <v>#REF!</v>
      </c>
      <c r="R67" s="145" t="e">
        <f>IF(A67&gt;0,INDEX([0]!SIHHİİZİN,A67,$Q$7))</f>
        <v>#REF!</v>
      </c>
      <c r="S67" s="146" t="e">
        <f t="shared" si="1"/>
        <v>#REF!</v>
      </c>
      <c r="T67" s="103" t="str">
        <f t="shared" si="2"/>
        <v>YOK</v>
      </c>
    </row>
    <row r="68" spans="1:20" ht="15.75">
      <c r="A68" s="132">
        <v>59</v>
      </c>
      <c r="B68" s="133" t="e">
        <f>VLOOKUP(A68,[0]!LİSTE,2)</f>
        <v>#REF!</v>
      </c>
      <c r="C68" s="139" t="e">
        <f>VLOOKUP(A68,[0]!LİSTE,11)</f>
        <v>#REF!</v>
      </c>
      <c r="D68" s="132" t="e">
        <f>VLOOKUP(A68,[0]!LİSTE,3)</f>
        <v>#REF!</v>
      </c>
      <c r="E68" s="140" t="e">
        <f>VLOOKUP(A68,[0]!LİSTE,17)</f>
        <v>#REF!</v>
      </c>
      <c r="F68" s="141" t="e">
        <f>VLOOKUP(A68,[0]!LİSTE,22)</f>
        <v>#REF!</v>
      </c>
      <c r="G68" s="141" t="e">
        <f>VLOOKUP(A68,[0]!LİSTE,24)</f>
        <v>#REF!</v>
      </c>
      <c r="H68" s="130" t="e">
        <f>VLOOKUP(A68,[0]!LİSTE,31)</f>
        <v>#REF!</v>
      </c>
      <c r="I68" s="142" t="e">
        <f>VLOOKUP(A68,[0]!LİSTE,35)</f>
        <v>#REF!</v>
      </c>
      <c r="J68" s="143" t="e">
        <f>VLOOKUP(A68,[0]!LİSTE,42)</f>
        <v>#REF!</v>
      </c>
      <c r="K68" s="143" t="e">
        <f>VLOOKUP(A68,[0]!LİSTE,43)</f>
        <v>#REF!</v>
      </c>
      <c r="L68" s="164" t="e">
        <f>VLOOKUP(A68,[0]!LİSTE,44)</f>
        <v>#REF!</v>
      </c>
      <c r="M68" s="164" t="e">
        <f>VLOOKUP(A68,[0]!LİSTE,45)</f>
        <v>#REF!</v>
      </c>
      <c r="N68" s="164" t="e">
        <f>VLOOKUP(A68,[0]!LİSTE,46)</f>
        <v>#REF!</v>
      </c>
      <c r="O68" s="164" t="e">
        <f>VLOOKUP(A68,[0]!LİSTE,47)</f>
        <v>#REF!</v>
      </c>
      <c r="P68" s="143" t="e">
        <f>VLOOKUP(A68,[0]!LİSTE,48)</f>
        <v>#REF!</v>
      </c>
      <c r="Q68" s="144" t="e">
        <f>IF(7&gt;0,INDEX([0]!KİRA,A68,$Q$7))</f>
        <v>#REF!</v>
      </c>
      <c r="R68" s="145" t="e">
        <f>IF(A68&gt;0,INDEX([0]!SIHHİİZİN,A68,$Q$7))</f>
        <v>#REF!</v>
      </c>
      <c r="S68" s="146" t="e">
        <f t="shared" si="1"/>
        <v>#REF!</v>
      </c>
      <c r="T68" s="103" t="str">
        <f t="shared" si="2"/>
        <v>YOK</v>
      </c>
    </row>
    <row r="69" spans="1:20" ht="15.75">
      <c r="A69" s="132">
        <v>60</v>
      </c>
      <c r="B69" s="133" t="e">
        <f>VLOOKUP(A69,[0]!LİSTE,2)</f>
        <v>#REF!</v>
      </c>
      <c r="C69" s="139" t="e">
        <f>VLOOKUP(A69,[0]!LİSTE,11)</f>
        <v>#REF!</v>
      </c>
      <c r="D69" s="132" t="e">
        <f>VLOOKUP(A69,[0]!LİSTE,3)</f>
        <v>#REF!</v>
      </c>
      <c r="E69" s="140" t="e">
        <f>VLOOKUP(A69,[0]!LİSTE,17)</f>
        <v>#REF!</v>
      </c>
      <c r="F69" s="141" t="e">
        <f>VLOOKUP(A69,[0]!LİSTE,22)</f>
        <v>#REF!</v>
      </c>
      <c r="G69" s="141" t="e">
        <f>VLOOKUP(A69,[0]!LİSTE,24)</f>
        <v>#REF!</v>
      </c>
      <c r="H69" s="130" t="e">
        <f>VLOOKUP(A69,[0]!LİSTE,31)</f>
        <v>#REF!</v>
      </c>
      <c r="I69" s="142" t="e">
        <f>VLOOKUP(A69,[0]!LİSTE,35)</f>
        <v>#REF!</v>
      </c>
      <c r="J69" s="143" t="e">
        <f>VLOOKUP(A69,[0]!LİSTE,42)</f>
        <v>#REF!</v>
      </c>
      <c r="K69" s="143" t="e">
        <f>VLOOKUP(A69,[0]!LİSTE,43)</f>
        <v>#REF!</v>
      </c>
      <c r="L69" s="164" t="e">
        <f>VLOOKUP(A69,[0]!LİSTE,44)</f>
        <v>#REF!</v>
      </c>
      <c r="M69" s="164" t="e">
        <f>VLOOKUP(A69,[0]!LİSTE,45)</f>
        <v>#REF!</v>
      </c>
      <c r="N69" s="164" t="e">
        <f>VLOOKUP(A69,[0]!LİSTE,46)</f>
        <v>#REF!</v>
      </c>
      <c r="O69" s="164" t="e">
        <f>VLOOKUP(A69,[0]!LİSTE,47)</f>
        <v>#REF!</v>
      </c>
      <c r="P69" s="143" t="e">
        <f>VLOOKUP(A69,[0]!LİSTE,48)</f>
        <v>#REF!</v>
      </c>
      <c r="Q69" s="144" t="e">
        <f>IF(7&gt;0,INDEX([0]!KİRA,A69,$Q$7))</f>
        <v>#REF!</v>
      </c>
      <c r="R69" s="145" t="e">
        <f>IF(A69&gt;0,INDEX([0]!SIHHİİZİN,A69,$Q$7))</f>
        <v>#REF!</v>
      </c>
      <c r="S69" s="146" t="e">
        <f t="shared" si="1"/>
        <v>#REF!</v>
      </c>
      <c r="T69" s="103" t="str">
        <f t="shared" si="2"/>
        <v>YOK</v>
      </c>
    </row>
  </sheetData>
  <autoFilter ref="A3:U6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hiddenButton="1" showButton="0"/>
    <filterColumn colId="12" hiddenButton="1" showButton="0"/>
    <filterColumn colId="13" hiddenButton="1" showButton="0"/>
    <filterColumn colId="14" showButton="0"/>
    <filterColumn colId="15" showButton="0"/>
    <filterColumn colId="16" showButton="0"/>
    <filterColumn colId="17" showButton="0"/>
  </autoFilter>
  <mergeCells count="24">
    <mergeCell ref="S8:S9"/>
    <mergeCell ref="A8:A9"/>
    <mergeCell ref="B8:B9"/>
    <mergeCell ref="C8:C9"/>
    <mergeCell ref="D8:D9"/>
    <mergeCell ref="E8:G8"/>
    <mergeCell ref="H8:I8"/>
    <mergeCell ref="J8:J9"/>
    <mergeCell ref="P8:P9"/>
    <mergeCell ref="Q8:Q9"/>
    <mergeCell ref="R8:R9"/>
    <mergeCell ref="L8:O8"/>
    <mergeCell ref="K8:K9"/>
    <mergeCell ref="A7:P7"/>
    <mergeCell ref="A3:S3"/>
    <mergeCell ref="A4:B4"/>
    <mergeCell ref="C4:E4"/>
    <mergeCell ref="F4:P4"/>
    <mergeCell ref="Q4:S4"/>
    <mergeCell ref="A5:B5"/>
    <mergeCell ref="C5:S5"/>
    <mergeCell ref="A6:B6"/>
    <mergeCell ref="E6:S6"/>
    <mergeCell ref="Q7:R7"/>
  </mergeCells>
  <pageMargins left="0.51181102362204722" right="0.31496062992125984" top="0.35433070866141736" bottom="0.35433070866141736" header="0.31496062992125984" footer="0.31496062992125984"/>
  <pageSetup paperSize="9" scale="75" orientation="landscape" horizontalDpi="4294967292" r:id="rId1"/>
  <drawing r:id="rId2"/>
  <legacyDrawing r:id="rId3"/>
</worksheet>
</file>

<file path=xl/worksheets/sheet4.xml><?xml version="1.0" encoding="utf-8"?>
<worksheet xmlns="http://schemas.openxmlformats.org/spreadsheetml/2006/main" xmlns:r="http://schemas.openxmlformats.org/officeDocument/2006/relationships">
  <sheetPr codeName="Sayfa5">
    <tabColor rgb="FFFFFF00"/>
  </sheetPr>
  <dimension ref="A1:L64"/>
  <sheetViews>
    <sheetView workbookViewId="0">
      <selection activeCell="D62" sqref="D62"/>
    </sheetView>
  </sheetViews>
  <sheetFormatPr defaultRowHeight="15"/>
  <cols>
    <col min="1" max="1" width="9.140625" style="91"/>
    <col min="2" max="2" width="12.5703125" style="91" customWidth="1"/>
    <col min="3" max="3" width="30" style="91" customWidth="1"/>
    <col min="4" max="4" width="22.7109375" style="91" customWidth="1"/>
    <col min="5" max="6" width="14.28515625" style="91" customWidth="1"/>
    <col min="7" max="7" width="22.7109375" style="91" customWidth="1"/>
    <col min="8" max="8" width="14.42578125" style="91" customWidth="1"/>
    <col min="9" max="9" width="12" style="91" customWidth="1"/>
    <col min="10" max="10" width="9.140625" style="91"/>
    <col min="11" max="11" width="12.7109375" style="91" customWidth="1"/>
    <col min="12" max="16384" width="9.140625" style="91"/>
  </cols>
  <sheetData>
    <row r="1" spans="1:12" ht="33" customHeight="1"/>
    <row r="2" spans="1:12" ht="30.75" customHeight="1">
      <c r="A2" s="308" t="s">
        <v>243</v>
      </c>
      <c r="B2" s="309"/>
      <c r="C2" s="309"/>
      <c r="D2" s="309"/>
      <c r="E2" s="309"/>
      <c r="F2" s="309"/>
      <c r="G2" s="309"/>
      <c r="H2" s="309"/>
      <c r="I2" s="309"/>
      <c r="J2" s="309"/>
      <c r="K2" s="310"/>
      <c r="L2" s="110" t="s">
        <v>242</v>
      </c>
    </row>
    <row r="3" spans="1:12" ht="25.5" customHeight="1">
      <c r="A3" s="311" t="s">
        <v>0</v>
      </c>
      <c r="B3" s="111"/>
      <c r="C3" s="313" t="s">
        <v>244</v>
      </c>
      <c r="D3" s="313"/>
      <c r="E3" s="313"/>
      <c r="F3" s="314" t="s">
        <v>252</v>
      </c>
      <c r="G3" s="313" t="s">
        <v>245</v>
      </c>
      <c r="H3" s="313"/>
      <c r="I3" s="313"/>
      <c r="J3" s="313"/>
      <c r="K3" s="311" t="s">
        <v>246</v>
      </c>
      <c r="L3" s="110" t="s">
        <v>242</v>
      </c>
    </row>
    <row r="4" spans="1:12" ht="32.25" customHeight="1">
      <c r="A4" s="312"/>
      <c r="B4" s="112" t="s">
        <v>16</v>
      </c>
      <c r="C4" s="112" t="s">
        <v>10</v>
      </c>
      <c r="D4" s="112" t="s">
        <v>310</v>
      </c>
      <c r="E4" s="112" t="s">
        <v>247</v>
      </c>
      <c r="F4" s="315"/>
      <c r="G4" s="112" t="s">
        <v>248</v>
      </c>
      <c r="H4" s="112" t="s">
        <v>249</v>
      </c>
      <c r="I4" s="112" t="s">
        <v>219</v>
      </c>
      <c r="J4" s="112" t="s">
        <v>250</v>
      </c>
      <c r="K4" s="312"/>
      <c r="L4" s="113" t="s">
        <v>242</v>
      </c>
    </row>
    <row r="5" spans="1:12" ht="18" customHeight="1">
      <c r="A5" s="106" t="e">
        <f>#REF!</f>
        <v>#REF!</v>
      </c>
      <c r="B5" s="107" t="e">
        <f>#REF!</f>
        <v>#REF!</v>
      </c>
      <c r="C5" s="108" t="e">
        <f>#REF!</f>
        <v>#REF!</v>
      </c>
      <c r="D5" s="114"/>
      <c r="E5" s="115"/>
      <c r="F5" s="115"/>
      <c r="G5" s="116"/>
      <c r="H5" s="117"/>
      <c r="I5" s="116" t="str">
        <f>IF(G5&lt;=0," ",#REF!)</f>
        <v xml:space="preserve"> </v>
      </c>
      <c r="J5" s="116"/>
      <c r="K5" s="118"/>
      <c r="L5" s="103"/>
    </row>
    <row r="6" spans="1:12" ht="18" customHeight="1">
      <c r="A6" s="106" t="e">
        <f>#REF!</f>
        <v>#REF!</v>
      </c>
      <c r="B6" s="107" t="e">
        <f>#REF!</f>
        <v>#REF!</v>
      </c>
      <c r="C6" s="108" t="e">
        <f>#REF!</f>
        <v>#REF!</v>
      </c>
      <c r="D6" s="116"/>
      <c r="E6" s="115"/>
      <c r="F6" s="115"/>
      <c r="G6" s="116"/>
      <c r="H6" s="115"/>
      <c r="I6" s="116" t="str">
        <f>IF(G6&lt;=0," ",#REF!)</f>
        <v xml:space="preserve"> </v>
      </c>
      <c r="J6" s="116"/>
      <c r="K6" s="118"/>
      <c r="L6" s="103" t="str">
        <f t="shared" ref="L6:L44" si="0">IF(H6&lt;=0," ","VAR")</f>
        <v xml:space="preserve"> </v>
      </c>
    </row>
    <row r="7" spans="1:12" ht="18" customHeight="1">
      <c r="A7" s="106" t="e">
        <f>#REF!</f>
        <v>#REF!</v>
      </c>
      <c r="B7" s="107" t="e">
        <f>#REF!</f>
        <v>#REF!</v>
      </c>
      <c r="C7" s="108" t="e">
        <f>#REF!</f>
        <v>#REF!</v>
      </c>
      <c r="D7" s="116"/>
      <c r="E7" s="115"/>
      <c r="F7" s="115"/>
      <c r="G7" s="116"/>
      <c r="H7" s="115"/>
      <c r="I7" s="116" t="str">
        <f>IF(G7&lt;=0," ",#REF!)</f>
        <v xml:space="preserve"> </v>
      </c>
      <c r="J7" s="116"/>
      <c r="K7" s="118"/>
      <c r="L7" s="103" t="str">
        <f t="shared" si="0"/>
        <v xml:space="preserve"> </v>
      </c>
    </row>
    <row r="8" spans="1:12" ht="18" customHeight="1">
      <c r="A8" s="106" t="e">
        <f>#REF!</f>
        <v>#REF!</v>
      </c>
      <c r="B8" s="107" t="e">
        <f>#REF!</f>
        <v>#REF!</v>
      </c>
      <c r="C8" s="108" t="e">
        <f>#REF!</f>
        <v>#REF!</v>
      </c>
      <c r="D8" s="116"/>
      <c r="E8" s="115"/>
      <c r="F8" s="115"/>
      <c r="G8" s="116"/>
      <c r="H8" s="115"/>
      <c r="I8" s="116" t="str">
        <f>IF(G8&lt;=0," ",#REF!)</f>
        <v xml:space="preserve"> </v>
      </c>
      <c r="J8" s="116"/>
      <c r="K8" s="118"/>
      <c r="L8" s="103" t="str">
        <f t="shared" si="0"/>
        <v xml:space="preserve"> </v>
      </c>
    </row>
    <row r="9" spans="1:12" ht="18" customHeight="1">
      <c r="A9" s="106" t="e">
        <f>#REF!</f>
        <v>#REF!</v>
      </c>
      <c r="B9" s="107" t="e">
        <f>#REF!</f>
        <v>#REF!</v>
      </c>
      <c r="C9" s="108" t="e">
        <f>#REF!</f>
        <v>#REF!</v>
      </c>
      <c r="D9" s="116"/>
      <c r="E9" s="115"/>
      <c r="F9" s="115"/>
      <c r="G9" s="116"/>
      <c r="H9" s="115"/>
      <c r="I9" s="116" t="str">
        <f>IF(G9&lt;=0," ",#REF!)</f>
        <v xml:space="preserve"> </v>
      </c>
      <c r="J9" s="116"/>
      <c r="K9" s="118"/>
      <c r="L9" s="103" t="str">
        <f t="shared" si="0"/>
        <v xml:space="preserve"> </v>
      </c>
    </row>
    <row r="10" spans="1:12" ht="18" customHeight="1">
      <c r="A10" s="106" t="e">
        <f>#REF!</f>
        <v>#REF!</v>
      </c>
      <c r="B10" s="107" t="e">
        <f>#REF!</f>
        <v>#REF!</v>
      </c>
      <c r="C10" s="108" t="e">
        <f>#REF!</f>
        <v>#REF!</v>
      </c>
      <c r="D10" s="116"/>
      <c r="E10" s="115"/>
      <c r="F10" s="115"/>
      <c r="G10" s="116"/>
      <c r="H10" s="115"/>
      <c r="I10" s="116" t="str">
        <f>IF(G10&lt;=0," ",#REF!)</f>
        <v xml:space="preserve"> </v>
      </c>
      <c r="J10" s="116"/>
      <c r="K10" s="118"/>
      <c r="L10" s="103" t="str">
        <f t="shared" si="0"/>
        <v xml:space="preserve"> </v>
      </c>
    </row>
    <row r="11" spans="1:12" ht="18" customHeight="1">
      <c r="A11" s="106" t="e">
        <f>#REF!</f>
        <v>#REF!</v>
      </c>
      <c r="B11" s="107" t="e">
        <f>#REF!</f>
        <v>#REF!</v>
      </c>
      <c r="C11" s="108" t="e">
        <f>#REF!</f>
        <v>#REF!</v>
      </c>
      <c r="D11" s="116"/>
      <c r="E11" s="115"/>
      <c r="F11" s="115"/>
      <c r="G11" s="116"/>
      <c r="H11" s="115"/>
      <c r="I11" s="116" t="str">
        <f>IF(G11&lt;=0," ",#REF!)</f>
        <v xml:space="preserve"> </v>
      </c>
      <c r="J11" s="116"/>
      <c r="K11" s="118"/>
      <c r="L11" s="103" t="str">
        <f t="shared" si="0"/>
        <v xml:space="preserve"> </v>
      </c>
    </row>
    <row r="12" spans="1:12" ht="18" customHeight="1">
      <c r="A12" s="106" t="e">
        <f>#REF!</f>
        <v>#REF!</v>
      </c>
      <c r="B12" s="107" t="e">
        <f>#REF!</f>
        <v>#REF!</v>
      </c>
      <c r="C12" s="108" t="e">
        <f>#REF!</f>
        <v>#REF!</v>
      </c>
      <c r="D12" s="116"/>
      <c r="E12" s="115"/>
      <c r="F12" s="115"/>
      <c r="G12" s="116"/>
      <c r="H12" s="115"/>
      <c r="I12" s="116" t="str">
        <f>IF(G12&lt;=0," ",#REF!)</f>
        <v xml:space="preserve"> </v>
      </c>
      <c r="J12" s="116"/>
      <c r="K12" s="118"/>
      <c r="L12" s="103" t="str">
        <f t="shared" si="0"/>
        <v xml:space="preserve"> </v>
      </c>
    </row>
    <row r="13" spans="1:12" ht="18" customHeight="1">
      <c r="A13" s="106" t="e">
        <f>#REF!</f>
        <v>#REF!</v>
      </c>
      <c r="B13" s="107" t="e">
        <f>#REF!</f>
        <v>#REF!</v>
      </c>
      <c r="C13" s="108" t="e">
        <f>#REF!</f>
        <v>#REF!</v>
      </c>
      <c r="D13" s="116"/>
      <c r="E13" s="115"/>
      <c r="F13" s="115"/>
      <c r="G13" s="116"/>
      <c r="H13" s="115"/>
      <c r="I13" s="116" t="str">
        <f>IF(G13&lt;=0," ",#REF!)</f>
        <v xml:space="preserve"> </v>
      </c>
      <c r="J13" s="116"/>
      <c r="K13" s="118"/>
      <c r="L13" s="103" t="str">
        <f t="shared" si="0"/>
        <v xml:space="preserve"> </v>
      </c>
    </row>
    <row r="14" spans="1:12" ht="18" customHeight="1">
      <c r="A14" s="106" t="e">
        <f>#REF!</f>
        <v>#REF!</v>
      </c>
      <c r="B14" s="107" t="e">
        <f>#REF!</f>
        <v>#REF!</v>
      </c>
      <c r="C14" s="108" t="e">
        <f>#REF!</f>
        <v>#REF!</v>
      </c>
      <c r="D14" s="116"/>
      <c r="E14" s="115"/>
      <c r="F14" s="115"/>
      <c r="G14" s="116"/>
      <c r="H14" s="115"/>
      <c r="I14" s="116" t="str">
        <f>IF(G14&lt;=0," ",#REF!)</f>
        <v xml:space="preserve"> </v>
      </c>
      <c r="J14" s="116"/>
      <c r="K14" s="118"/>
      <c r="L14" s="103" t="str">
        <f t="shared" si="0"/>
        <v xml:space="preserve"> </v>
      </c>
    </row>
    <row r="15" spans="1:12" ht="18" customHeight="1">
      <c r="A15" s="106" t="e">
        <f>#REF!</f>
        <v>#REF!</v>
      </c>
      <c r="B15" s="107" t="e">
        <f>#REF!</f>
        <v>#REF!</v>
      </c>
      <c r="C15" s="108" t="e">
        <f>#REF!</f>
        <v>#REF!</v>
      </c>
      <c r="D15" s="116"/>
      <c r="E15" s="115"/>
      <c r="F15" s="115"/>
      <c r="G15" s="116"/>
      <c r="H15" s="115"/>
      <c r="I15" s="116" t="str">
        <f>IF(G15&lt;=0," ",#REF!)</f>
        <v xml:space="preserve"> </v>
      </c>
      <c r="J15" s="116"/>
      <c r="K15" s="118"/>
      <c r="L15" s="103" t="str">
        <f t="shared" si="0"/>
        <v xml:space="preserve"> </v>
      </c>
    </row>
    <row r="16" spans="1:12" ht="18" customHeight="1">
      <c r="A16" s="106" t="e">
        <f>#REF!</f>
        <v>#REF!</v>
      </c>
      <c r="B16" s="107" t="e">
        <f>#REF!</f>
        <v>#REF!</v>
      </c>
      <c r="C16" s="108" t="e">
        <f>#REF!</f>
        <v>#REF!</v>
      </c>
      <c r="D16" s="116"/>
      <c r="E16" s="115"/>
      <c r="F16" s="115"/>
      <c r="G16" s="116"/>
      <c r="H16" s="115"/>
      <c r="I16" s="116" t="str">
        <f>IF(G16&lt;=0," ",#REF!)</f>
        <v xml:space="preserve"> </v>
      </c>
      <c r="J16" s="116"/>
      <c r="K16" s="118"/>
      <c r="L16" s="103" t="str">
        <f t="shared" si="0"/>
        <v xml:space="preserve"> </v>
      </c>
    </row>
    <row r="17" spans="1:12" ht="18" customHeight="1">
      <c r="A17" s="106" t="e">
        <f>#REF!</f>
        <v>#REF!</v>
      </c>
      <c r="B17" s="107" t="e">
        <f>#REF!</f>
        <v>#REF!</v>
      </c>
      <c r="C17" s="108" t="e">
        <f>#REF!</f>
        <v>#REF!</v>
      </c>
      <c r="D17" s="116"/>
      <c r="E17" s="115"/>
      <c r="F17" s="115"/>
      <c r="G17" s="116"/>
      <c r="H17" s="115"/>
      <c r="I17" s="116" t="str">
        <f>IF(G17&lt;=0," ",#REF!)</f>
        <v xml:space="preserve"> </v>
      </c>
      <c r="J17" s="116"/>
      <c r="K17" s="118"/>
      <c r="L17" s="103"/>
    </row>
    <row r="18" spans="1:12" ht="18" customHeight="1">
      <c r="A18" s="106" t="e">
        <f>#REF!</f>
        <v>#REF!</v>
      </c>
      <c r="B18" s="107" t="e">
        <f>#REF!</f>
        <v>#REF!</v>
      </c>
      <c r="C18" s="108" t="e">
        <f>#REF!</f>
        <v>#REF!</v>
      </c>
      <c r="D18" s="116"/>
      <c r="E18" s="115"/>
      <c r="F18" s="115"/>
      <c r="G18" s="116"/>
      <c r="H18" s="115"/>
      <c r="I18" s="116" t="str">
        <f>IF(G18&lt;=0," ",#REF!)</f>
        <v xml:space="preserve"> </v>
      </c>
      <c r="J18" s="116"/>
      <c r="K18" s="118"/>
      <c r="L18" s="103" t="str">
        <f t="shared" si="0"/>
        <v xml:space="preserve"> </v>
      </c>
    </row>
    <row r="19" spans="1:12" ht="18" customHeight="1">
      <c r="A19" s="106" t="e">
        <f>#REF!</f>
        <v>#REF!</v>
      </c>
      <c r="B19" s="107" t="e">
        <f>#REF!</f>
        <v>#REF!</v>
      </c>
      <c r="C19" s="108" t="e">
        <f>#REF!</f>
        <v>#REF!</v>
      </c>
      <c r="D19" s="116"/>
      <c r="E19" s="115"/>
      <c r="F19" s="115"/>
      <c r="G19" s="116"/>
      <c r="H19" s="115"/>
      <c r="I19" s="116" t="str">
        <f>IF(G19&lt;=0," ",#REF!)</f>
        <v xml:space="preserve"> </v>
      </c>
      <c r="J19" s="116"/>
      <c r="K19" s="118"/>
      <c r="L19" s="103" t="str">
        <f t="shared" si="0"/>
        <v xml:space="preserve"> </v>
      </c>
    </row>
    <row r="20" spans="1:12" ht="18" customHeight="1">
      <c r="A20" s="106" t="e">
        <f>#REF!</f>
        <v>#REF!</v>
      </c>
      <c r="B20" s="107" t="e">
        <f>#REF!</f>
        <v>#REF!</v>
      </c>
      <c r="C20" s="108" t="e">
        <f>#REF!</f>
        <v>#REF!</v>
      </c>
      <c r="D20" s="116"/>
      <c r="E20" s="115"/>
      <c r="F20" s="115"/>
      <c r="G20" s="116"/>
      <c r="H20" s="115"/>
      <c r="I20" s="116" t="str">
        <f>IF(G20&lt;=0," ",#REF!)</f>
        <v xml:space="preserve"> </v>
      </c>
      <c r="J20" s="116"/>
      <c r="K20" s="118"/>
      <c r="L20" s="103" t="str">
        <f t="shared" si="0"/>
        <v xml:space="preserve"> </v>
      </c>
    </row>
    <row r="21" spans="1:12" ht="18" customHeight="1">
      <c r="A21" s="106" t="e">
        <f>#REF!</f>
        <v>#REF!</v>
      </c>
      <c r="B21" s="107" t="e">
        <f>#REF!</f>
        <v>#REF!</v>
      </c>
      <c r="C21" s="108" t="e">
        <f>#REF!</f>
        <v>#REF!</v>
      </c>
      <c r="D21" s="116"/>
      <c r="E21" s="115"/>
      <c r="F21" s="115"/>
      <c r="G21" s="116"/>
      <c r="H21" s="115"/>
      <c r="I21" s="116" t="str">
        <f>IF(G21&lt;=0," ",#REF!)</f>
        <v xml:space="preserve"> </v>
      </c>
      <c r="J21" s="116"/>
      <c r="K21" s="118"/>
      <c r="L21" s="103"/>
    </row>
    <row r="22" spans="1:12" ht="18" customHeight="1">
      <c r="A22" s="106" t="e">
        <f>#REF!</f>
        <v>#REF!</v>
      </c>
      <c r="B22" s="107" t="e">
        <f>#REF!</f>
        <v>#REF!</v>
      </c>
      <c r="C22" s="108" t="e">
        <f>#REF!</f>
        <v>#REF!</v>
      </c>
      <c r="D22" s="116"/>
      <c r="E22" s="115"/>
      <c r="F22" s="115"/>
      <c r="G22" s="116"/>
      <c r="H22" s="115"/>
      <c r="I22" s="116" t="str">
        <f>IF(G22&lt;=0," ",#REF!)</f>
        <v xml:space="preserve"> </v>
      </c>
      <c r="J22" s="116"/>
      <c r="K22" s="118"/>
      <c r="L22" s="103" t="str">
        <f t="shared" si="0"/>
        <v xml:space="preserve"> </v>
      </c>
    </row>
    <row r="23" spans="1:12" ht="18" customHeight="1">
      <c r="A23" s="106" t="e">
        <f>#REF!</f>
        <v>#REF!</v>
      </c>
      <c r="B23" s="107" t="e">
        <f>#REF!</f>
        <v>#REF!</v>
      </c>
      <c r="C23" s="108" t="e">
        <f>#REF!</f>
        <v>#REF!</v>
      </c>
      <c r="D23" s="116"/>
      <c r="E23" s="115"/>
      <c r="F23" s="115"/>
      <c r="G23" s="116"/>
      <c r="H23" s="115"/>
      <c r="I23" s="116" t="str">
        <f>IF(G23&lt;=0," ",#REF!)</f>
        <v xml:space="preserve"> </v>
      </c>
      <c r="J23" s="116"/>
      <c r="K23" s="118"/>
      <c r="L23" s="103" t="str">
        <f t="shared" si="0"/>
        <v xml:space="preserve"> </v>
      </c>
    </row>
    <row r="24" spans="1:12" ht="18" customHeight="1">
      <c r="A24" s="106" t="e">
        <f>#REF!</f>
        <v>#REF!</v>
      </c>
      <c r="B24" s="107" t="e">
        <f>#REF!</f>
        <v>#REF!</v>
      </c>
      <c r="C24" s="108" t="e">
        <f>#REF!</f>
        <v>#REF!</v>
      </c>
      <c r="D24" s="116"/>
      <c r="E24" s="115"/>
      <c r="F24" s="115"/>
      <c r="G24" s="116"/>
      <c r="H24" s="115"/>
      <c r="I24" s="116" t="str">
        <f>IF(G24&lt;=0," ",#REF!)</f>
        <v xml:space="preserve"> </v>
      </c>
      <c r="J24" s="116"/>
      <c r="K24" s="118"/>
      <c r="L24" s="103" t="str">
        <f t="shared" si="0"/>
        <v xml:space="preserve"> </v>
      </c>
    </row>
    <row r="25" spans="1:12" ht="18" customHeight="1">
      <c r="A25" s="106" t="e">
        <f>#REF!</f>
        <v>#REF!</v>
      </c>
      <c r="B25" s="107" t="e">
        <f>#REF!</f>
        <v>#REF!</v>
      </c>
      <c r="C25" s="108" t="e">
        <f>#REF!</f>
        <v>#REF!</v>
      </c>
      <c r="D25" s="116"/>
      <c r="E25" s="115"/>
      <c r="F25" s="115"/>
      <c r="G25" s="116"/>
      <c r="H25" s="115"/>
      <c r="I25" s="116" t="str">
        <f>IF(G25&lt;=0," ",#REF!)</f>
        <v xml:space="preserve"> </v>
      </c>
      <c r="J25" s="116"/>
      <c r="K25" s="118"/>
      <c r="L25" s="103" t="str">
        <f t="shared" si="0"/>
        <v xml:space="preserve"> </v>
      </c>
    </row>
    <row r="26" spans="1:12" ht="18" customHeight="1">
      <c r="A26" s="106" t="e">
        <f>#REF!</f>
        <v>#REF!</v>
      </c>
      <c r="B26" s="107" t="e">
        <f>#REF!</f>
        <v>#REF!</v>
      </c>
      <c r="C26" s="108" t="e">
        <f>#REF!</f>
        <v>#REF!</v>
      </c>
      <c r="D26" s="116"/>
      <c r="E26" s="115"/>
      <c r="F26" s="115"/>
      <c r="G26" s="116"/>
      <c r="H26" s="115"/>
      <c r="I26" s="116" t="str">
        <f>IF(G26&lt;=0," ",#REF!)</f>
        <v xml:space="preserve"> </v>
      </c>
      <c r="J26" s="116"/>
      <c r="K26" s="118"/>
      <c r="L26" s="103" t="str">
        <f t="shared" si="0"/>
        <v xml:space="preserve"> </v>
      </c>
    </row>
    <row r="27" spans="1:12" ht="18" customHeight="1">
      <c r="A27" s="106" t="e">
        <f>#REF!</f>
        <v>#REF!</v>
      </c>
      <c r="B27" s="107" t="e">
        <f>#REF!</f>
        <v>#REF!</v>
      </c>
      <c r="C27" s="108" t="e">
        <f>#REF!</f>
        <v>#REF!</v>
      </c>
      <c r="D27" s="116"/>
      <c r="E27" s="115"/>
      <c r="F27" s="115"/>
      <c r="G27" s="116"/>
      <c r="H27" s="115"/>
      <c r="I27" s="116" t="str">
        <f>IF(G27&lt;=0," ",#REF!)</f>
        <v xml:space="preserve"> </v>
      </c>
      <c r="J27" s="116"/>
      <c r="K27" s="118"/>
      <c r="L27" s="103" t="str">
        <f t="shared" si="0"/>
        <v xml:space="preserve"> </v>
      </c>
    </row>
    <row r="28" spans="1:12" ht="18" customHeight="1">
      <c r="A28" s="106" t="e">
        <f>#REF!</f>
        <v>#REF!</v>
      </c>
      <c r="B28" s="107" t="e">
        <f>#REF!</f>
        <v>#REF!</v>
      </c>
      <c r="C28" s="108" t="e">
        <f>#REF!</f>
        <v>#REF!</v>
      </c>
      <c r="D28" s="116"/>
      <c r="E28" s="115"/>
      <c r="F28" s="115"/>
      <c r="G28" s="116"/>
      <c r="H28" s="115"/>
      <c r="I28" s="116"/>
      <c r="J28" s="116"/>
      <c r="K28" s="118"/>
      <c r="L28" s="103"/>
    </row>
    <row r="29" spans="1:12" ht="18" customHeight="1">
      <c r="A29" s="106" t="e">
        <f>#REF!</f>
        <v>#REF!</v>
      </c>
      <c r="B29" s="107" t="e">
        <f>#REF!</f>
        <v>#REF!</v>
      </c>
      <c r="C29" s="108" t="e">
        <f>#REF!</f>
        <v>#REF!</v>
      </c>
      <c r="D29" s="116"/>
      <c r="E29" s="115"/>
      <c r="F29" s="115"/>
      <c r="G29" s="116"/>
      <c r="H29" s="115"/>
      <c r="I29" s="116"/>
      <c r="J29" s="116"/>
      <c r="K29" s="118"/>
      <c r="L29" s="103"/>
    </row>
    <row r="30" spans="1:12" ht="18" customHeight="1">
      <c r="A30" s="106" t="e">
        <f>#REF!</f>
        <v>#REF!</v>
      </c>
      <c r="B30" s="107" t="e">
        <f>#REF!</f>
        <v>#REF!</v>
      </c>
      <c r="C30" s="108" t="e">
        <f>#REF!</f>
        <v>#REF!</v>
      </c>
      <c r="D30" s="116"/>
      <c r="E30" s="115"/>
      <c r="F30" s="115"/>
      <c r="G30" s="116"/>
      <c r="H30" s="115"/>
      <c r="I30" s="116" t="str">
        <f>IF(G30&lt;=0," ",#REF!)</f>
        <v xml:space="preserve"> </v>
      </c>
      <c r="J30" s="116"/>
      <c r="K30" s="118"/>
      <c r="L30" s="103" t="str">
        <f t="shared" si="0"/>
        <v xml:space="preserve"> </v>
      </c>
    </row>
    <row r="31" spans="1:12" ht="18" customHeight="1">
      <c r="A31" s="106" t="e">
        <f>#REF!</f>
        <v>#REF!</v>
      </c>
      <c r="B31" s="107" t="e">
        <f>#REF!</f>
        <v>#REF!</v>
      </c>
      <c r="C31" s="108" t="e">
        <f>#REF!</f>
        <v>#REF!</v>
      </c>
      <c r="D31" s="116"/>
      <c r="E31" s="115"/>
      <c r="F31" s="115"/>
      <c r="G31" s="116"/>
      <c r="H31" s="115"/>
      <c r="I31" s="116" t="str">
        <f>IF(G31&lt;=0," ",#REF!)</f>
        <v xml:space="preserve"> </v>
      </c>
      <c r="J31" s="116"/>
      <c r="K31" s="118"/>
      <c r="L31" s="103" t="str">
        <f t="shared" si="0"/>
        <v xml:space="preserve"> </v>
      </c>
    </row>
    <row r="32" spans="1:12" ht="18" customHeight="1">
      <c r="A32" s="106" t="e">
        <f>#REF!</f>
        <v>#REF!</v>
      </c>
      <c r="B32" s="107" t="e">
        <f>#REF!</f>
        <v>#REF!</v>
      </c>
      <c r="C32" s="108" t="e">
        <f>#REF!</f>
        <v>#REF!</v>
      </c>
      <c r="D32" s="116"/>
      <c r="E32" s="115"/>
      <c r="F32" s="115"/>
      <c r="G32" s="116"/>
      <c r="H32" s="115"/>
      <c r="I32" s="116" t="str">
        <f>IF(G32&lt;=0," ",#REF!)</f>
        <v xml:space="preserve"> </v>
      </c>
      <c r="J32" s="116"/>
      <c r="K32" s="118"/>
      <c r="L32" s="103" t="str">
        <f t="shared" si="0"/>
        <v xml:space="preserve"> </v>
      </c>
    </row>
    <row r="33" spans="1:12" ht="18" customHeight="1">
      <c r="A33" s="106" t="e">
        <f>#REF!</f>
        <v>#REF!</v>
      </c>
      <c r="B33" s="107" t="e">
        <f>#REF!</f>
        <v>#REF!</v>
      </c>
      <c r="C33" s="108" t="e">
        <f>#REF!</f>
        <v>#REF!</v>
      </c>
      <c r="D33" s="116"/>
      <c r="E33" s="115"/>
      <c r="F33" s="115"/>
      <c r="G33" s="116"/>
      <c r="H33" s="115"/>
      <c r="I33" s="116" t="str">
        <f>IF(G33&lt;=0," ",#REF!)</f>
        <v xml:space="preserve"> </v>
      </c>
      <c r="J33" s="116"/>
      <c r="K33" s="118"/>
      <c r="L33" s="103" t="str">
        <f t="shared" si="0"/>
        <v xml:space="preserve"> </v>
      </c>
    </row>
    <row r="34" spans="1:12" ht="18" customHeight="1">
      <c r="A34" s="106" t="e">
        <f>#REF!</f>
        <v>#REF!</v>
      </c>
      <c r="B34" s="107" t="e">
        <f>#REF!</f>
        <v>#REF!</v>
      </c>
      <c r="C34" s="108" t="e">
        <f>#REF!</f>
        <v>#REF!</v>
      </c>
      <c r="D34" s="116"/>
      <c r="E34" s="115"/>
      <c r="F34" s="115"/>
      <c r="G34" s="116"/>
      <c r="H34" s="115"/>
      <c r="I34" s="116" t="str">
        <f>IF(G34&lt;=0," ",#REF!)</f>
        <v xml:space="preserve"> </v>
      </c>
      <c r="J34" s="116"/>
      <c r="K34" s="118"/>
      <c r="L34" s="103" t="str">
        <f t="shared" si="0"/>
        <v xml:space="preserve"> </v>
      </c>
    </row>
    <row r="35" spans="1:12" ht="18" customHeight="1">
      <c r="A35" s="106" t="e">
        <f>#REF!</f>
        <v>#REF!</v>
      </c>
      <c r="B35" s="107" t="e">
        <f>#REF!</f>
        <v>#REF!</v>
      </c>
      <c r="C35" s="108" t="e">
        <f>#REF!</f>
        <v>#REF!</v>
      </c>
      <c r="D35" s="116"/>
      <c r="E35" s="115"/>
      <c r="F35" s="115"/>
      <c r="G35" s="116"/>
      <c r="H35" s="115"/>
      <c r="I35" s="116" t="str">
        <f>IF(G35&lt;=0," ",#REF!)</f>
        <v xml:space="preserve"> </v>
      </c>
      <c r="J35" s="116"/>
      <c r="K35" s="118"/>
      <c r="L35" s="103" t="str">
        <f t="shared" si="0"/>
        <v xml:space="preserve"> </v>
      </c>
    </row>
    <row r="36" spans="1:12" ht="18" customHeight="1">
      <c r="A36" s="106" t="e">
        <f>#REF!</f>
        <v>#REF!</v>
      </c>
      <c r="B36" s="107" t="e">
        <f>#REF!</f>
        <v>#REF!</v>
      </c>
      <c r="C36" s="108" t="e">
        <f>#REF!</f>
        <v>#REF!</v>
      </c>
      <c r="D36" s="116"/>
      <c r="E36" s="115"/>
      <c r="F36" s="115"/>
      <c r="G36" s="116"/>
      <c r="H36" s="115"/>
      <c r="I36" s="116" t="str">
        <f>IF(G36&lt;=0," ",#REF!)</f>
        <v xml:space="preserve"> </v>
      </c>
      <c r="J36" s="116"/>
      <c r="K36" s="118"/>
      <c r="L36" s="103" t="str">
        <f t="shared" si="0"/>
        <v xml:space="preserve"> </v>
      </c>
    </row>
    <row r="37" spans="1:12" ht="18" customHeight="1">
      <c r="A37" s="106" t="e">
        <f>#REF!</f>
        <v>#REF!</v>
      </c>
      <c r="B37" s="107" t="e">
        <f>#REF!</f>
        <v>#REF!</v>
      </c>
      <c r="C37" s="108" t="e">
        <f>#REF!</f>
        <v>#REF!</v>
      </c>
      <c r="D37" s="116"/>
      <c r="E37" s="115"/>
      <c r="F37" s="115"/>
      <c r="G37" s="116"/>
      <c r="H37" s="115"/>
      <c r="I37" s="116" t="str">
        <f>IF(G37&lt;=0," ",#REF!)</f>
        <v xml:space="preserve"> </v>
      </c>
      <c r="J37" s="116"/>
      <c r="K37" s="118"/>
      <c r="L37" s="103"/>
    </row>
    <row r="38" spans="1:12" ht="18" customHeight="1">
      <c r="A38" s="106" t="e">
        <f>#REF!</f>
        <v>#REF!</v>
      </c>
      <c r="B38" s="107" t="e">
        <f>#REF!</f>
        <v>#REF!</v>
      </c>
      <c r="C38" s="108" t="e">
        <f>#REF!</f>
        <v>#REF!</v>
      </c>
      <c r="D38" s="116"/>
      <c r="E38" s="115"/>
      <c r="F38" s="115"/>
      <c r="G38" s="116"/>
      <c r="H38" s="115"/>
      <c r="I38" s="116" t="str">
        <f>IF(G38&lt;=0," ",#REF!)</f>
        <v xml:space="preserve"> </v>
      </c>
      <c r="J38" s="116"/>
      <c r="K38" s="118"/>
      <c r="L38" s="103" t="str">
        <f t="shared" si="0"/>
        <v xml:space="preserve"> </v>
      </c>
    </row>
    <row r="39" spans="1:12" ht="18" customHeight="1">
      <c r="A39" s="106" t="e">
        <f>#REF!</f>
        <v>#REF!</v>
      </c>
      <c r="B39" s="107" t="e">
        <f>#REF!</f>
        <v>#REF!</v>
      </c>
      <c r="C39" s="108" t="e">
        <f>#REF!</f>
        <v>#REF!</v>
      </c>
      <c r="D39" s="116"/>
      <c r="E39" s="115"/>
      <c r="F39" s="115"/>
      <c r="G39" s="116"/>
      <c r="H39" s="115"/>
      <c r="I39" s="116" t="str">
        <f>IF(G39&lt;=0," ",#REF!)</f>
        <v xml:space="preserve"> </v>
      </c>
      <c r="J39" s="116"/>
      <c r="K39" s="118"/>
      <c r="L39" s="103" t="str">
        <f t="shared" si="0"/>
        <v xml:space="preserve"> </v>
      </c>
    </row>
    <row r="40" spans="1:12" ht="18" customHeight="1">
      <c r="A40" s="106" t="e">
        <f>#REF!</f>
        <v>#REF!</v>
      </c>
      <c r="B40" s="107" t="e">
        <f>#REF!</f>
        <v>#REF!</v>
      </c>
      <c r="C40" s="108" t="e">
        <f>#REF!</f>
        <v>#REF!</v>
      </c>
      <c r="D40" s="116"/>
      <c r="E40" s="115"/>
      <c r="F40" s="115"/>
      <c r="G40" s="116"/>
      <c r="H40" s="115"/>
      <c r="I40" s="116" t="str">
        <f>IF(G40&lt;=0," ",#REF!)</f>
        <v xml:space="preserve"> </v>
      </c>
      <c r="J40" s="116"/>
      <c r="K40" s="118"/>
      <c r="L40" s="103" t="str">
        <f t="shared" si="0"/>
        <v xml:space="preserve"> </v>
      </c>
    </row>
    <row r="41" spans="1:12" ht="18" customHeight="1">
      <c r="A41" s="106" t="e">
        <f>#REF!</f>
        <v>#REF!</v>
      </c>
      <c r="B41" s="107" t="e">
        <f>#REF!</f>
        <v>#REF!</v>
      </c>
      <c r="C41" s="108" t="e">
        <f>#REF!</f>
        <v>#REF!</v>
      </c>
      <c r="D41" s="116"/>
      <c r="E41" s="115"/>
      <c r="F41" s="115"/>
      <c r="G41" s="116"/>
      <c r="H41" s="115"/>
      <c r="I41" s="116" t="str">
        <f>IF(G41&lt;=0," ",#REF!)</f>
        <v xml:space="preserve"> </v>
      </c>
      <c r="J41" s="116"/>
      <c r="K41" s="118"/>
      <c r="L41" s="103" t="str">
        <f t="shared" si="0"/>
        <v xml:space="preserve"> </v>
      </c>
    </row>
    <row r="42" spans="1:12" ht="18" customHeight="1">
      <c r="A42" s="106" t="e">
        <f>#REF!</f>
        <v>#REF!</v>
      </c>
      <c r="B42" s="107" t="e">
        <f>#REF!</f>
        <v>#REF!</v>
      </c>
      <c r="C42" s="108" t="e">
        <f>#REF!</f>
        <v>#REF!</v>
      </c>
      <c r="D42" s="116"/>
      <c r="E42" s="115"/>
      <c r="F42" s="115"/>
      <c r="G42" s="116"/>
      <c r="H42" s="115"/>
      <c r="I42" s="116" t="str">
        <f>IF(G42&lt;=0," ",#REF!)</f>
        <v xml:space="preserve"> </v>
      </c>
      <c r="J42" s="116"/>
      <c r="K42" s="118"/>
      <c r="L42" s="103" t="str">
        <f t="shared" si="0"/>
        <v xml:space="preserve"> </v>
      </c>
    </row>
    <row r="43" spans="1:12" ht="18" customHeight="1">
      <c r="A43" s="106" t="e">
        <f>#REF!</f>
        <v>#REF!</v>
      </c>
      <c r="B43" s="107" t="e">
        <f>#REF!</f>
        <v>#REF!</v>
      </c>
      <c r="C43" s="108" t="e">
        <f>#REF!</f>
        <v>#REF!</v>
      </c>
      <c r="D43" s="116"/>
      <c r="E43" s="115"/>
      <c r="F43" s="115"/>
      <c r="G43" s="116"/>
      <c r="H43" s="115"/>
      <c r="I43" s="116" t="str">
        <f>IF(G43&lt;=0," ",#REF!)</f>
        <v xml:space="preserve"> </v>
      </c>
      <c r="J43" s="116"/>
      <c r="K43" s="118"/>
      <c r="L43" s="103" t="str">
        <f t="shared" si="0"/>
        <v xml:space="preserve"> </v>
      </c>
    </row>
    <row r="44" spans="1:12" ht="18" customHeight="1">
      <c r="A44" s="106" t="e">
        <f>#REF!</f>
        <v>#REF!</v>
      </c>
      <c r="B44" s="107" t="e">
        <f>#REF!</f>
        <v>#REF!</v>
      </c>
      <c r="C44" s="108" t="e">
        <f>#REF!</f>
        <v>#REF!</v>
      </c>
      <c r="D44" s="116"/>
      <c r="E44" s="115"/>
      <c r="F44" s="115"/>
      <c r="G44" s="116"/>
      <c r="H44" s="115"/>
      <c r="I44" s="116" t="str">
        <f>IF(G44&lt;=0," ",#REF!)</f>
        <v xml:space="preserve"> </v>
      </c>
      <c r="J44" s="116"/>
      <c r="K44" s="118"/>
      <c r="L44" s="103" t="str">
        <f t="shared" si="0"/>
        <v xml:space="preserve"> </v>
      </c>
    </row>
    <row r="45" spans="1:12" ht="18" customHeight="1">
      <c r="A45" s="106" t="e">
        <f>#REF!</f>
        <v>#REF!</v>
      </c>
      <c r="B45" s="107" t="e">
        <f>#REF!</f>
        <v>#REF!</v>
      </c>
      <c r="C45" s="108" t="e">
        <f>#REF!</f>
        <v>#REF!</v>
      </c>
      <c r="D45" s="116"/>
      <c r="E45" s="115"/>
      <c r="F45" s="115"/>
      <c r="G45" s="116"/>
      <c r="H45" s="115"/>
      <c r="I45" s="116" t="str">
        <f>IF(G45&lt;=0," ",#REF!)</f>
        <v xml:space="preserve"> </v>
      </c>
      <c r="J45" s="116"/>
      <c r="K45" s="118"/>
      <c r="L45" s="103"/>
    </row>
    <row r="46" spans="1:12" ht="18" customHeight="1">
      <c r="A46" s="106" t="e">
        <f>#REF!</f>
        <v>#REF!</v>
      </c>
      <c r="B46" s="107" t="e">
        <f>#REF!</f>
        <v>#REF!</v>
      </c>
      <c r="C46" s="108" t="e">
        <f>#REF!</f>
        <v>#REF!</v>
      </c>
      <c r="D46" s="116"/>
      <c r="E46" s="115"/>
      <c r="F46" s="115"/>
      <c r="G46" s="116"/>
      <c r="H46" s="115"/>
      <c r="I46" s="116" t="str">
        <f>IF(G46&lt;=0," ",#REF!)</f>
        <v xml:space="preserve"> </v>
      </c>
      <c r="J46" s="116"/>
      <c r="K46" s="118"/>
      <c r="L46" s="103"/>
    </row>
    <row r="47" spans="1:12" ht="18" customHeight="1">
      <c r="A47" s="106" t="e">
        <f>#REF!</f>
        <v>#REF!</v>
      </c>
      <c r="B47" s="107" t="e">
        <f>#REF!</f>
        <v>#REF!</v>
      </c>
      <c r="C47" s="108" t="e">
        <f>#REF!</f>
        <v>#REF!</v>
      </c>
      <c r="D47" s="116"/>
      <c r="E47" s="115"/>
      <c r="F47" s="115"/>
      <c r="G47" s="116"/>
      <c r="H47" s="115"/>
      <c r="I47" s="116" t="str">
        <f>IF(G47&lt;=0," ",#REF!)</f>
        <v xml:space="preserve"> </v>
      </c>
      <c r="J47" s="116"/>
      <c r="K47" s="118"/>
      <c r="L47" s="103"/>
    </row>
    <row r="48" spans="1:12" ht="18" customHeight="1">
      <c r="A48" s="106" t="e">
        <f>#REF!</f>
        <v>#REF!</v>
      </c>
      <c r="B48" s="107" t="e">
        <f>#REF!</f>
        <v>#REF!</v>
      </c>
      <c r="C48" s="108" t="e">
        <f>#REF!</f>
        <v>#REF!</v>
      </c>
      <c r="D48" s="116"/>
      <c r="E48" s="115"/>
      <c r="F48" s="115"/>
      <c r="G48" s="116"/>
      <c r="H48" s="115"/>
      <c r="I48" s="116" t="str">
        <f>IF(G48&lt;=0," ",#REF!)</f>
        <v xml:space="preserve"> </v>
      </c>
      <c r="J48" s="116"/>
      <c r="K48" s="118"/>
      <c r="L48" s="103"/>
    </row>
    <row r="49" spans="1:12" ht="18" customHeight="1">
      <c r="A49" s="106" t="e">
        <f>#REF!</f>
        <v>#REF!</v>
      </c>
      <c r="B49" s="107" t="e">
        <f>#REF!</f>
        <v>#REF!</v>
      </c>
      <c r="C49" s="108" t="e">
        <f>#REF!</f>
        <v>#REF!</v>
      </c>
      <c r="D49" s="116"/>
      <c r="E49" s="115"/>
      <c r="F49" s="115"/>
      <c r="G49" s="116"/>
      <c r="H49" s="115"/>
      <c r="I49" s="116" t="str">
        <f>IF(G49&lt;=0," ",#REF!)</f>
        <v xml:space="preserve"> </v>
      </c>
      <c r="J49" s="116"/>
      <c r="K49" s="118"/>
      <c r="L49" s="103"/>
    </row>
    <row r="50" spans="1:12" ht="18" customHeight="1">
      <c r="A50" s="106" t="e">
        <f>#REF!</f>
        <v>#REF!</v>
      </c>
      <c r="B50" s="107" t="e">
        <f>#REF!</f>
        <v>#REF!</v>
      </c>
      <c r="C50" s="108" t="e">
        <f>#REF!</f>
        <v>#REF!</v>
      </c>
      <c r="D50" s="116"/>
      <c r="E50" s="115"/>
      <c r="F50" s="115"/>
      <c r="G50" s="116"/>
      <c r="H50" s="115"/>
      <c r="I50" s="116" t="str">
        <f>IF(G50&lt;=0," ",#REF!)</f>
        <v xml:space="preserve"> </v>
      </c>
      <c r="J50" s="116"/>
      <c r="K50" s="118"/>
      <c r="L50" s="103"/>
    </row>
    <row r="51" spans="1:12" ht="18" customHeight="1">
      <c r="A51" s="106" t="e">
        <f>#REF!</f>
        <v>#REF!</v>
      </c>
      <c r="B51" s="107" t="e">
        <f>#REF!</f>
        <v>#REF!</v>
      </c>
      <c r="C51" s="108" t="e">
        <f>#REF!</f>
        <v>#REF!</v>
      </c>
      <c r="D51" s="116"/>
      <c r="E51" s="115"/>
      <c r="F51" s="115"/>
      <c r="G51" s="116"/>
      <c r="H51" s="115"/>
      <c r="I51" s="116" t="str">
        <f>IF(G51&lt;=0," ",#REF!)</f>
        <v xml:space="preserve"> </v>
      </c>
      <c r="J51" s="116"/>
      <c r="K51" s="118"/>
      <c r="L51" s="103"/>
    </row>
    <row r="52" spans="1:12" ht="18" customHeight="1">
      <c r="A52" s="106" t="e">
        <f>#REF!</f>
        <v>#REF!</v>
      </c>
      <c r="B52" s="107" t="e">
        <f>#REF!</f>
        <v>#REF!</v>
      </c>
      <c r="C52" s="108" t="e">
        <f>#REF!</f>
        <v>#REF!</v>
      </c>
      <c r="D52" s="116"/>
      <c r="E52" s="115"/>
      <c r="F52" s="115"/>
      <c r="G52" s="116"/>
      <c r="H52" s="115"/>
      <c r="I52" s="116" t="str">
        <f>IF(G52&lt;=0," ",#REF!)</f>
        <v xml:space="preserve"> </v>
      </c>
      <c r="J52" s="116"/>
      <c r="K52" s="118"/>
      <c r="L52" s="103"/>
    </row>
    <row r="53" spans="1:12" ht="18" customHeight="1">
      <c r="A53" s="106" t="e">
        <f>#REF!</f>
        <v>#REF!</v>
      </c>
      <c r="B53" s="107" t="e">
        <f>#REF!</f>
        <v>#REF!</v>
      </c>
      <c r="C53" s="108" t="e">
        <f>#REF!</f>
        <v>#REF!</v>
      </c>
      <c r="D53" s="116"/>
      <c r="E53" s="115"/>
      <c r="F53" s="115"/>
      <c r="G53" s="116"/>
      <c r="H53" s="115"/>
      <c r="I53" s="116" t="str">
        <f>IF(G53&lt;=0," ",#REF!)</f>
        <v xml:space="preserve"> </v>
      </c>
      <c r="J53" s="116"/>
      <c r="K53" s="118"/>
      <c r="L53" s="103"/>
    </row>
    <row r="54" spans="1:12" ht="18" customHeight="1">
      <c r="A54" s="106" t="e">
        <f>#REF!</f>
        <v>#REF!</v>
      </c>
      <c r="B54" s="107" t="e">
        <f>#REF!</f>
        <v>#REF!</v>
      </c>
      <c r="C54" s="108" t="e">
        <f>#REF!</f>
        <v>#REF!</v>
      </c>
      <c r="D54" s="116"/>
      <c r="E54" s="115"/>
      <c r="F54" s="115"/>
      <c r="G54" s="116"/>
      <c r="H54" s="115"/>
      <c r="I54" s="116" t="str">
        <f>IF(G54&lt;=0," ",#REF!)</f>
        <v xml:space="preserve"> </v>
      </c>
      <c r="J54" s="116"/>
      <c r="K54" s="118"/>
      <c r="L54" s="103"/>
    </row>
    <row r="55" spans="1:12" ht="18" customHeight="1">
      <c r="A55" s="106" t="e">
        <f>#REF!</f>
        <v>#REF!</v>
      </c>
      <c r="B55" s="107" t="e">
        <f>#REF!</f>
        <v>#REF!</v>
      </c>
      <c r="C55" s="108" t="e">
        <f>#REF!</f>
        <v>#REF!</v>
      </c>
      <c r="D55" s="116"/>
      <c r="E55" s="115"/>
      <c r="F55" s="115"/>
      <c r="G55" s="116"/>
      <c r="H55" s="115"/>
      <c r="I55" s="116" t="str">
        <f>IF(G55&lt;=0," ",#REF!)</f>
        <v xml:space="preserve"> </v>
      </c>
      <c r="J55" s="116"/>
      <c r="K55" s="118"/>
      <c r="L55" s="103"/>
    </row>
    <row r="56" spans="1:12" ht="18" customHeight="1">
      <c r="A56" s="106" t="e">
        <f>#REF!</f>
        <v>#REF!</v>
      </c>
      <c r="B56" s="107" t="e">
        <f>#REF!</f>
        <v>#REF!</v>
      </c>
      <c r="C56" s="109" t="e">
        <f>#REF!</f>
        <v>#REF!</v>
      </c>
      <c r="D56" s="116"/>
      <c r="E56" s="115"/>
      <c r="F56" s="115"/>
      <c r="G56" s="116"/>
      <c r="H56" s="115"/>
      <c r="I56" s="116" t="str">
        <f>IF(G56&lt;=0," ",#REF!)</f>
        <v xml:space="preserve"> </v>
      </c>
      <c r="J56" s="116"/>
      <c r="K56" s="118"/>
      <c r="L56" s="103"/>
    </row>
    <row r="57" spans="1:12" ht="15.75">
      <c r="A57" s="106" t="e">
        <f>#REF!</f>
        <v>#REF!</v>
      </c>
      <c r="B57" s="107" t="e">
        <f>#REF!</f>
        <v>#REF!</v>
      </c>
      <c r="C57" s="109" t="e">
        <f>#REF!</f>
        <v>#REF!</v>
      </c>
      <c r="D57" s="116"/>
      <c r="E57" s="115"/>
      <c r="F57" s="115"/>
      <c r="G57" s="116"/>
      <c r="H57" s="115"/>
      <c r="I57" s="116" t="str">
        <f>IF(G57&lt;=0," ",#REF!)</f>
        <v xml:space="preserve"> </v>
      </c>
      <c r="J57" s="116"/>
      <c r="K57" s="118"/>
      <c r="L57" s="103"/>
    </row>
    <row r="58" spans="1:12" ht="15.75">
      <c r="A58" s="106" t="e">
        <f>#REF!</f>
        <v>#REF!</v>
      </c>
      <c r="B58" s="107" t="e">
        <f>#REF!</f>
        <v>#REF!</v>
      </c>
      <c r="C58" s="109" t="e">
        <f>#REF!</f>
        <v>#REF!</v>
      </c>
      <c r="D58" s="116"/>
      <c r="E58" s="115"/>
      <c r="F58" s="115"/>
      <c r="G58" s="116"/>
      <c r="H58" s="115"/>
      <c r="I58" s="116" t="str">
        <f>IF(G58&lt;=0," ",#REF!)</f>
        <v xml:space="preserve"> </v>
      </c>
      <c r="J58" s="116"/>
      <c r="K58" s="118"/>
      <c r="L58" s="103"/>
    </row>
    <row r="59" spans="1:12" ht="15.75">
      <c r="A59" s="106" t="e">
        <f>#REF!</f>
        <v>#REF!</v>
      </c>
      <c r="B59" s="107" t="e">
        <f>#REF!</f>
        <v>#REF!</v>
      </c>
      <c r="C59" s="109" t="e">
        <f>#REF!</f>
        <v>#REF!</v>
      </c>
      <c r="D59" s="116"/>
      <c r="E59" s="115"/>
      <c r="F59" s="115"/>
      <c r="G59" s="116"/>
      <c r="H59" s="115"/>
      <c r="I59" s="116" t="str">
        <f>IF(G59&lt;=0," ",#REF!)</f>
        <v xml:space="preserve"> </v>
      </c>
      <c r="J59" s="116"/>
      <c r="K59" s="118"/>
      <c r="L59" s="103"/>
    </row>
    <row r="60" spans="1:12" ht="15.75">
      <c r="A60" s="106" t="e">
        <f>#REF!</f>
        <v>#REF!</v>
      </c>
      <c r="B60" s="107" t="e">
        <f>#REF!</f>
        <v>#REF!</v>
      </c>
      <c r="C60" s="109" t="e">
        <f>#REF!</f>
        <v>#REF!</v>
      </c>
      <c r="D60" s="116"/>
      <c r="E60" s="115"/>
      <c r="F60" s="115"/>
      <c r="G60" s="116"/>
      <c r="H60" s="115"/>
      <c r="I60" s="116" t="str">
        <f>IF(G60&lt;=0," ",#REF!)</f>
        <v xml:space="preserve"> </v>
      </c>
      <c r="J60" s="116"/>
      <c r="K60" s="118"/>
      <c r="L60" s="103"/>
    </row>
    <row r="61" spans="1:12" ht="15.75">
      <c r="A61" s="106" t="e">
        <f>#REF!</f>
        <v>#REF!</v>
      </c>
      <c r="B61" s="107" t="e">
        <f>#REF!</f>
        <v>#REF!</v>
      </c>
      <c r="C61" s="109" t="e">
        <f>#REF!</f>
        <v>#REF!</v>
      </c>
      <c r="D61" s="116"/>
      <c r="E61" s="115"/>
      <c r="F61" s="115"/>
      <c r="G61" s="116"/>
      <c r="H61" s="115"/>
      <c r="I61" s="116" t="str">
        <f>IF(G61&lt;=0," ",#REF!)</f>
        <v xml:space="preserve"> </v>
      </c>
      <c r="J61" s="116"/>
      <c r="K61" s="118"/>
      <c r="L61" s="103"/>
    </row>
    <row r="62" spans="1:12" ht="15.75">
      <c r="A62" s="106" t="e">
        <f>#REF!</f>
        <v>#REF!</v>
      </c>
      <c r="B62" s="107" t="e">
        <f>#REF!</f>
        <v>#REF!</v>
      </c>
      <c r="C62" s="109" t="e">
        <f>#REF!</f>
        <v>#REF!</v>
      </c>
      <c r="D62" s="116"/>
      <c r="E62" s="115"/>
      <c r="F62" s="115"/>
      <c r="G62" s="116"/>
      <c r="H62" s="115"/>
      <c r="I62" s="116" t="str">
        <f>IF(G62&lt;=0," ",#REF!)</f>
        <v xml:space="preserve"> </v>
      </c>
      <c r="J62" s="116"/>
      <c r="K62" s="118"/>
      <c r="L62" s="103"/>
    </row>
    <row r="63" spans="1:12" ht="15.75">
      <c r="A63" s="106" t="e">
        <f>#REF!</f>
        <v>#REF!</v>
      </c>
      <c r="B63" s="107" t="e">
        <f>#REF!</f>
        <v>#REF!</v>
      </c>
      <c r="C63" s="109" t="e">
        <f>#REF!</f>
        <v>#REF!</v>
      </c>
      <c r="D63" s="116"/>
      <c r="E63" s="115"/>
      <c r="F63" s="115"/>
      <c r="G63" s="116"/>
      <c r="H63" s="115"/>
      <c r="I63" s="116" t="str">
        <f>IF(G63&lt;=0," ",#REF!)</f>
        <v xml:space="preserve"> </v>
      </c>
      <c r="J63" s="116"/>
      <c r="K63" s="118"/>
      <c r="L63" s="103"/>
    </row>
    <row r="64" spans="1:12" ht="15.75">
      <c r="A64" s="106" t="e">
        <f>#REF!</f>
        <v>#REF!</v>
      </c>
      <c r="B64" s="107" t="e">
        <f>#REF!</f>
        <v>#REF!</v>
      </c>
      <c r="C64" s="109" t="e">
        <f>#REF!</f>
        <v>#REF!</v>
      </c>
      <c r="D64" s="116"/>
      <c r="E64" s="115"/>
      <c r="F64" s="115"/>
      <c r="G64" s="116"/>
      <c r="H64" s="115"/>
      <c r="I64" s="116" t="str">
        <f>IF(G64&lt;=0," ",#REF!)</f>
        <v xml:space="preserve"> </v>
      </c>
      <c r="J64" s="116"/>
      <c r="K64" s="118"/>
      <c r="L64" s="103"/>
    </row>
  </sheetData>
  <autoFilter ref="A2:L56">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autoFilter>
  <sortState ref="C4:D60">
    <sortCondition ref="D4:D60"/>
  </sortState>
  <mergeCells count="6">
    <mergeCell ref="A2:K2"/>
    <mergeCell ref="A3:A4"/>
    <mergeCell ref="C3:E3"/>
    <mergeCell ref="G3:J3"/>
    <mergeCell ref="K3:K4"/>
    <mergeCell ref="F3:F4"/>
  </mergeCells>
  <pageMargins left="0.11811023622047245" right="0.11811023622047245" top="0.19685039370078741" bottom="0.15748031496062992" header="0" footer="0"/>
  <pageSetup paperSize="9" scale="75" orientation="landscape" horizontalDpi="4294967294" r:id="rId1"/>
  <drawing r:id="rId2"/>
</worksheet>
</file>

<file path=xl/worksheets/sheet5.xml><?xml version="1.0" encoding="utf-8"?>
<worksheet xmlns="http://schemas.openxmlformats.org/spreadsheetml/2006/main" xmlns:r="http://schemas.openxmlformats.org/officeDocument/2006/relationships">
  <sheetPr codeName="Sayfa21">
    <tabColor rgb="FFFF0000"/>
    <pageSetUpPr fitToPage="1"/>
  </sheetPr>
  <dimension ref="A1:T63"/>
  <sheetViews>
    <sheetView workbookViewId="0">
      <pane xSplit="3" ySplit="3" topLeftCell="D4" activePane="bottomRight" state="frozenSplit"/>
      <selection activeCell="A2" sqref="A2"/>
      <selection pane="topRight" activeCell="D2" sqref="D2"/>
      <selection pane="bottomLeft" activeCell="A4" sqref="A4"/>
      <selection pane="bottomRight"/>
    </sheetView>
  </sheetViews>
  <sheetFormatPr defaultRowHeight="11.25"/>
  <cols>
    <col min="1" max="1" width="7.85546875" style="119" customWidth="1"/>
    <col min="2" max="2" width="29.85546875" style="119" customWidth="1"/>
    <col min="3" max="3" width="20.140625" style="119" customWidth="1"/>
    <col min="4" max="4" width="15.28515625" style="119" customWidth="1"/>
    <col min="5" max="5" width="12.5703125" style="119" customWidth="1"/>
    <col min="6" max="6" width="9" style="119" customWidth="1"/>
    <col min="7" max="7" width="8.85546875" style="119" customWidth="1"/>
    <col min="8" max="9" width="9.28515625" style="119" customWidth="1"/>
    <col min="10" max="10" width="12.7109375" style="119" customWidth="1"/>
    <col min="11" max="11" width="20.5703125" style="119" customWidth="1"/>
    <col min="12" max="12" width="30" style="119" customWidth="1"/>
    <col min="13" max="13" width="12.28515625" style="119" customWidth="1"/>
    <col min="14" max="15" width="9.140625" style="119"/>
    <col min="16" max="16" width="11" style="119" customWidth="1"/>
    <col min="17" max="18" width="9.140625" style="119"/>
    <col min="19" max="19" width="11.28515625" style="119" customWidth="1"/>
    <col min="20" max="20" width="19.28515625" style="119" customWidth="1"/>
    <col min="21" max="253" width="9.140625" style="119"/>
    <col min="254" max="254" width="7.85546875" style="119" customWidth="1"/>
    <col min="255" max="255" width="29.85546875" style="119" customWidth="1"/>
    <col min="256" max="256" width="15.85546875" style="119" customWidth="1"/>
    <col min="257" max="257" width="19.28515625" style="119" customWidth="1"/>
    <col min="258" max="258" width="9" style="119" customWidth="1"/>
    <col min="259" max="259" width="8.85546875" style="119" customWidth="1"/>
    <col min="260" max="260" width="12.7109375" style="119" customWidth="1"/>
    <col min="261" max="262" width="9.28515625" style="119" customWidth="1"/>
    <col min="263" max="263" width="12.7109375" style="119" customWidth="1"/>
    <col min="264" max="264" width="20.5703125" style="119" customWidth="1"/>
    <col min="265" max="265" width="12" style="119" customWidth="1"/>
    <col min="266" max="266" width="6.140625" style="119" customWidth="1"/>
    <col min="267" max="267" width="28.140625" style="119" customWidth="1"/>
    <col min="268" max="268" width="10.85546875" style="119" customWidth="1"/>
    <col min="269" max="269" width="20.140625" style="119" customWidth="1"/>
    <col min="270" max="271" width="9.140625" style="119"/>
    <col min="272" max="272" width="11" style="119" customWidth="1"/>
    <col min="273" max="274" width="9.140625" style="119"/>
    <col min="275" max="275" width="11.28515625" style="119" customWidth="1"/>
    <col min="276" max="276" width="19.28515625" style="119" customWidth="1"/>
    <col min="277" max="509" width="9.140625" style="119"/>
    <col min="510" max="510" width="7.85546875" style="119" customWidth="1"/>
    <col min="511" max="511" width="29.85546875" style="119" customWidth="1"/>
    <col min="512" max="512" width="15.85546875" style="119" customWidth="1"/>
    <col min="513" max="513" width="19.28515625" style="119" customWidth="1"/>
    <col min="514" max="514" width="9" style="119" customWidth="1"/>
    <col min="515" max="515" width="8.85546875" style="119" customWidth="1"/>
    <col min="516" max="516" width="12.7109375" style="119" customWidth="1"/>
    <col min="517" max="518" width="9.28515625" style="119" customWidth="1"/>
    <col min="519" max="519" width="12.7109375" style="119" customWidth="1"/>
    <col min="520" max="520" width="20.5703125" style="119" customWidth="1"/>
    <col min="521" max="521" width="12" style="119" customWidth="1"/>
    <col min="522" max="522" width="6.140625" style="119" customWidth="1"/>
    <col min="523" max="523" width="28.140625" style="119" customWidth="1"/>
    <col min="524" max="524" width="10.85546875" style="119" customWidth="1"/>
    <col min="525" max="525" width="20.140625" style="119" customWidth="1"/>
    <col min="526" max="527" width="9.140625" style="119"/>
    <col min="528" max="528" width="11" style="119" customWidth="1"/>
    <col min="529" max="530" width="9.140625" style="119"/>
    <col min="531" max="531" width="11.28515625" style="119" customWidth="1"/>
    <col min="532" max="532" width="19.28515625" style="119" customWidth="1"/>
    <col min="533" max="765" width="9.140625" style="119"/>
    <col min="766" max="766" width="7.85546875" style="119" customWidth="1"/>
    <col min="767" max="767" width="29.85546875" style="119" customWidth="1"/>
    <col min="768" max="768" width="15.85546875" style="119" customWidth="1"/>
    <col min="769" max="769" width="19.28515625" style="119" customWidth="1"/>
    <col min="770" max="770" width="9" style="119" customWidth="1"/>
    <col min="771" max="771" width="8.85546875" style="119" customWidth="1"/>
    <col min="772" max="772" width="12.7109375" style="119" customWidth="1"/>
    <col min="773" max="774" width="9.28515625" style="119" customWidth="1"/>
    <col min="775" max="775" width="12.7109375" style="119" customWidth="1"/>
    <col min="776" max="776" width="20.5703125" style="119" customWidth="1"/>
    <col min="777" max="777" width="12" style="119" customWidth="1"/>
    <col min="778" max="778" width="6.140625" style="119" customWidth="1"/>
    <col min="779" max="779" width="28.140625" style="119" customWidth="1"/>
    <col min="780" max="780" width="10.85546875" style="119" customWidth="1"/>
    <col min="781" max="781" width="20.140625" style="119" customWidth="1"/>
    <col min="782" max="783" width="9.140625" style="119"/>
    <col min="784" max="784" width="11" style="119" customWidth="1"/>
    <col min="785" max="786" width="9.140625" style="119"/>
    <col min="787" max="787" width="11.28515625" style="119" customWidth="1"/>
    <col min="788" max="788" width="19.28515625" style="119" customWidth="1"/>
    <col min="789" max="1021" width="9.140625" style="119"/>
    <col min="1022" max="1022" width="7.85546875" style="119" customWidth="1"/>
    <col min="1023" max="1023" width="29.85546875" style="119" customWidth="1"/>
    <col min="1024" max="1024" width="15.85546875" style="119" customWidth="1"/>
    <col min="1025" max="1025" width="19.28515625" style="119" customWidth="1"/>
    <col min="1026" max="1026" width="9" style="119" customWidth="1"/>
    <col min="1027" max="1027" width="8.85546875" style="119" customWidth="1"/>
    <col min="1028" max="1028" width="12.7109375" style="119" customWidth="1"/>
    <col min="1029" max="1030" width="9.28515625" style="119" customWidth="1"/>
    <col min="1031" max="1031" width="12.7109375" style="119" customWidth="1"/>
    <col min="1032" max="1032" width="20.5703125" style="119" customWidth="1"/>
    <col min="1033" max="1033" width="12" style="119" customWidth="1"/>
    <col min="1034" max="1034" width="6.140625" style="119" customWidth="1"/>
    <col min="1035" max="1035" width="28.140625" style="119" customWidth="1"/>
    <col min="1036" max="1036" width="10.85546875" style="119" customWidth="1"/>
    <col min="1037" max="1037" width="20.140625" style="119" customWidth="1"/>
    <col min="1038" max="1039" width="9.140625" style="119"/>
    <col min="1040" max="1040" width="11" style="119" customWidth="1"/>
    <col min="1041" max="1042" width="9.140625" style="119"/>
    <col min="1043" max="1043" width="11.28515625" style="119" customWidth="1"/>
    <col min="1044" max="1044" width="19.28515625" style="119" customWidth="1"/>
    <col min="1045" max="1277" width="9.140625" style="119"/>
    <col min="1278" max="1278" width="7.85546875" style="119" customWidth="1"/>
    <col min="1279" max="1279" width="29.85546875" style="119" customWidth="1"/>
    <col min="1280" max="1280" width="15.85546875" style="119" customWidth="1"/>
    <col min="1281" max="1281" width="19.28515625" style="119" customWidth="1"/>
    <col min="1282" max="1282" width="9" style="119" customWidth="1"/>
    <col min="1283" max="1283" width="8.85546875" style="119" customWidth="1"/>
    <col min="1284" max="1284" width="12.7109375" style="119" customWidth="1"/>
    <col min="1285" max="1286" width="9.28515625" style="119" customWidth="1"/>
    <col min="1287" max="1287" width="12.7109375" style="119" customWidth="1"/>
    <col min="1288" max="1288" width="20.5703125" style="119" customWidth="1"/>
    <col min="1289" max="1289" width="12" style="119" customWidth="1"/>
    <col min="1290" max="1290" width="6.140625" style="119" customWidth="1"/>
    <col min="1291" max="1291" width="28.140625" style="119" customWidth="1"/>
    <col min="1292" max="1292" width="10.85546875" style="119" customWidth="1"/>
    <col min="1293" max="1293" width="20.140625" style="119" customWidth="1"/>
    <col min="1294" max="1295" width="9.140625" style="119"/>
    <col min="1296" max="1296" width="11" style="119" customWidth="1"/>
    <col min="1297" max="1298" width="9.140625" style="119"/>
    <col min="1299" max="1299" width="11.28515625" style="119" customWidth="1"/>
    <col min="1300" max="1300" width="19.28515625" style="119" customWidth="1"/>
    <col min="1301" max="1533" width="9.140625" style="119"/>
    <col min="1534" max="1534" width="7.85546875" style="119" customWidth="1"/>
    <col min="1535" max="1535" width="29.85546875" style="119" customWidth="1"/>
    <col min="1536" max="1536" width="15.85546875" style="119" customWidth="1"/>
    <col min="1537" max="1537" width="19.28515625" style="119" customWidth="1"/>
    <col min="1538" max="1538" width="9" style="119" customWidth="1"/>
    <col min="1539" max="1539" width="8.85546875" style="119" customWidth="1"/>
    <col min="1540" max="1540" width="12.7109375" style="119" customWidth="1"/>
    <col min="1541" max="1542" width="9.28515625" style="119" customWidth="1"/>
    <col min="1543" max="1543" width="12.7109375" style="119" customWidth="1"/>
    <col min="1544" max="1544" width="20.5703125" style="119" customWidth="1"/>
    <col min="1545" max="1545" width="12" style="119" customWidth="1"/>
    <col min="1546" max="1546" width="6.140625" style="119" customWidth="1"/>
    <col min="1547" max="1547" width="28.140625" style="119" customWidth="1"/>
    <col min="1548" max="1548" width="10.85546875" style="119" customWidth="1"/>
    <col min="1549" max="1549" width="20.140625" style="119" customWidth="1"/>
    <col min="1550" max="1551" width="9.140625" style="119"/>
    <col min="1552" max="1552" width="11" style="119" customWidth="1"/>
    <col min="1553" max="1554" width="9.140625" style="119"/>
    <col min="1555" max="1555" width="11.28515625" style="119" customWidth="1"/>
    <col min="1556" max="1556" width="19.28515625" style="119" customWidth="1"/>
    <col min="1557" max="1789" width="9.140625" style="119"/>
    <col min="1790" max="1790" width="7.85546875" style="119" customWidth="1"/>
    <col min="1791" max="1791" width="29.85546875" style="119" customWidth="1"/>
    <col min="1792" max="1792" width="15.85546875" style="119" customWidth="1"/>
    <col min="1793" max="1793" width="19.28515625" style="119" customWidth="1"/>
    <col min="1794" max="1794" width="9" style="119" customWidth="1"/>
    <col min="1795" max="1795" width="8.85546875" style="119" customWidth="1"/>
    <col min="1796" max="1796" width="12.7109375" style="119" customWidth="1"/>
    <col min="1797" max="1798" width="9.28515625" style="119" customWidth="1"/>
    <col min="1799" max="1799" width="12.7109375" style="119" customWidth="1"/>
    <col min="1800" max="1800" width="20.5703125" style="119" customWidth="1"/>
    <col min="1801" max="1801" width="12" style="119" customWidth="1"/>
    <col min="1802" max="1802" width="6.140625" style="119" customWidth="1"/>
    <col min="1803" max="1803" width="28.140625" style="119" customWidth="1"/>
    <col min="1804" max="1804" width="10.85546875" style="119" customWidth="1"/>
    <col min="1805" max="1805" width="20.140625" style="119" customWidth="1"/>
    <col min="1806" max="1807" width="9.140625" style="119"/>
    <col min="1808" max="1808" width="11" style="119" customWidth="1"/>
    <col min="1809" max="1810" width="9.140625" style="119"/>
    <col min="1811" max="1811" width="11.28515625" style="119" customWidth="1"/>
    <col min="1812" max="1812" width="19.28515625" style="119" customWidth="1"/>
    <col min="1813" max="2045" width="9.140625" style="119"/>
    <col min="2046" max="2046" width="7.85546875" style="119" customWidth="1"/>
    <col min="2047" max="2047" width="29.85546875" style="119" customWidth="1"/>
    <col min="2048" max="2048" width="15.85546875" style="119" customWidth="1"/>
    <col min="2049" max="2049" width="19.28515625" style="119" customWidth="1"/>
    <col min="2050" max="2050" width="9" style="119" customWidth="1"/>
    <col min="2051" max="2051" width="8.85546875" style="119" customWidth="1"/>
    <col min="2052" max="2052" width="12.7109375" style="119" customWidth="1"/>
    <col min="2053" max="2054" width="9.28515625" style="119" customWidth="1"/>
    <col min="2055" max="2055" width="12.7109375" style="119" customWidth="1"/>
    <col min="2056" max="2056" width="20.5703125" style="119" customWidth="1"/>
    <col min="2057" max="2057" width="12" style="119" customWidth="1"/>
    <col min="2058" max="2058" width="6.140625" style="119" customWidth="1"/>
    <col min="2059" max="2059" width="28.140625" style="119" customWidth="1"/>
    <col min="2060" max="2060" width="10.85546875" style="119" customWidth="1"/>
    <col min="2061" max="2061" width="20.140625" style="119" customWidth="1"/>
    <col min="2062" max="2063" width="9.140625" style="119"/>
    <col min="2064" max="2064" width="11" style="119" customWidth="1"/>
    <col min="2065" max="2066" width="9.140625" style="119"/>
    <col min="2067" max="2067" width="11.28515625" style="119" customWidth="1"/>
    <col min="2068" max="2068" width="19.28515625" style="119" customWidth="1"/>
    <col min="2069" max="2301" width="9.140625" style="119"/>
    <col min="2302" max="2302" width="7.85546875" style="119" customWidth="1"/>
    <col min="2303" max="2303" width="29.85546875" style="119" customWidth="1"/>
    <col min="2304" max="2304" width="15.85546875" style="119" customWidth="1"/>
    <col min="2305" max="2305" width="19.28515625" style="119" customWidth="1"/>
    <col min="2306" max="2306" width="9" style="119" customWidth="1"/>
    <col min="2307" max="2307" width="8.85546875" style="119" customWidth="1"/>
    <col min="2308" max="2308" width="12.7109375" style="119" customWidth="1"/>
    <col min="2309" max="2310" width="9.28515625" style="119" customWidth="1"/>
    <col min="2311" max="2311" width="12.7109375" style="119" customWidth="1"/>
    <col min="2312" max="2312" width="20.5703125" style="119" customWidth="1"/>
    <col min="2313" max="2313" width="12" style="119" customWidth="1"/>
    <col min="2314" max="2314" width="6.140625" style="119" customWidth="1"/>
    <col min="2315" max="2315" width="28.140625" style="119" customWidth="1"/>
    <col min="2316" max="2316" width="10.85546875" style="119" customWidth="1"/>
    <col min="2317" max="2317" width="20.140625" style="119" customWidth="1"/>
    <col min="2318" max="2319" width="9.140625" style="119"/>
    <col min="2320" max="2320" width="11" style="119" customWidth="1"/>
    <col min="2321" max="2322" width="9.140625" style="119"/>
    <col min="2323" max="2323" width="11.28515625" style="119" customWidth="1"/>
    <col min="2324" max="2324" width="19.28515625" style="119" customWidth="1"/>
    <col min="2325" max="2557" width="9.140625" style="119"/>
    <col min="2558" max="2558" width="7.85546875" style="119" customWidth="1"/>
    <col min="2559" max="2559" width="29.85546875" style="119" customWidth="1"/>
    <col min="2560" max="2560" width="15.85546875" style="119" customWidth="1"/>
    <col min="2561" max="2561" width="19.28515625" style="119" customWidth="1"/>
    <col min="2562" max="2562" width="9" style="119" customWidth="1"/>
    <col min="2563" max="2563" width="8.85546875" style="119" customWidth="1"/>
    <col min="2564" max="2564" width="12.7109375" style="119" customWidth="1"/>
    <col min="2565" max="2566" width="9.28515625" style="119" customWidth="1"/>
    <col min="2567" max="2567" width="12.7109375" style="119" customWidth="1"/>
    <col min="2568" max="2568" width="20.5703125" style="119" customWidth="1"/>
    <col min="2569" max="2569" width="12" style="119" customWidth="1"/>
    <col min="2570" max="2570" width="6.140625" style="119" customWidth="1"/>
    <col min="2571" max="2571" width="28.140625" style="119" customWidth="1"/>
    <col min="2572" max="2572" width="10.85546875" style="119" customWidth="1"/>
    <col min="2573" max="2573" width="20.140625" style="119" customWidth="1"/>
    <col min="2574" max="2575" width="9.140625" style="119"/>
    <col min="2576" max="2576" width="11" style="119" customWidth="1"/>
    <col min="2577" max="2578" width="9.140625" style="119"/>
    <col min="2579" max="2579" width="11.28515625" style="119" customWidth="1"/>
    <col min="2580" max="2580" width="19.28515625" style="119" customWidth="1"/>
    <col min="2581" max="2813" width="9.140625" style="119"/>
    <col min="2814" max="2814" width="7.85546875" style="119" customWidth="1"/>
    <col min="2815" max="2815" width="29.85546875" style="119" customWidth="1"/>
    <col min="2816" max="2816" width="15.85546875" style="119" customWidth="1"/>
    <col min="2817" max="2817" width="19.28515625" style="119" customWidth="1"/>
    <col min="2818" max="2818" width="9" style="119" customWidth="1"/>
    <col min="2819" max="2819" width="8.85546875" style="119" customWidth="1"/>
    <col min="2820" max="2820" width="12.7109375" style="119" customWidth="1"/>
    <col min="2821" max="2822" width="9.28515625" style="119" customWidth="1"/>
    <col min="2823" max="2823" width="12.7109375" style="119" customWidth="1"/>
    <col min="2824" max="2824" width="20.5703125" style="119" customWidth="1"/>
    <col min="2825" max="2825" width="12" style="119" customWidth="1"/>
    <col min="2826" max="2826" width="6.140625" style="119" customWidth="1"/>
    <col min="2827" max="2827" width="28.140625" style="119" customWidth="1"/>
    <col min="2828" max="2828" width="10.85546875" style="119" customWidth="1"/>
    <col min="2829" max="2829" width="20.140625" style="119" customWidth="1"/>
    <col min="2830" max="2831" width="9.140625" style="119"/>
    <col min="2832" max="2832" width="11" style="119" customWidth="1"/>
    <col min="2833" max="2834" width="9.140625" style="119"/>
    <col min="2835" max="2835" width="11.28515625" style="119" customWidth="1"/>
    <col min="2836" max="2836" width="19.28515625" style="119" customWidth="1"/>
    <col min="2837" max="3069" width="9.140625" style="119"/>
    <col min="3070" max="3070" width="7.85546875" style="119" customWidth="1"/>
    <col min="3071" max="3071" width="29.85546875" style="119" customWidth="1"/>
    <col min="3072" max="3072" width="15.85546875" style="119" customWidth="1"/>
    <col min="3073" max="3073" width="19.28515625" style="119" customWidth="1"/>
    <col min="3074" max="3074" width="9" style="119" customWidth="1"/>
    <col min="3075" max="3075" width="8.85546875" style="119" customWidth="1"/>
    <col min="3076" max="3076" width="12.7109375" style="119" customWidth="1"/>
    <col min="3077" max="3078" width="9.28515625" style="119" customWidth="1"/>
    <col min="3079" max="3079" width="12.7109375" style="119" customWidth="1"/>
    <col min="3080" max="3080" width="20.5703125" style="119" customWidth="1"/>
    <col min="3081" max="3081" width="12" style="119" customWidth="1"/>
    <col min="3082" max="3082" width="6.140625" style="119" customWidth="1"/>
    <col min="3083" max="3083" width="28.140625" style="119" customWidth="1"/>
    <col min="3084" max="3084" width="10.85546875" style="119" customWidth="1"/>
    <col min="3085" max="3085" width="20.140625" style="119" customWidth="1"/>
    <col min="3086" max="3087" width="9.140625" style="119"/>
    <col min="3088" max="3088" width="11" style="119" customWidth="1"/>
    <col min="3089" max="3090" width="9.140625" style="119"/>
    <col min="3091" max="3091" width="11.28515625" style="119" customWidth="1"/>
    <col min="3092" max="3092" width="19.28515625" style="119" customWidth="1"/>
    <col min="3093" max="3325" width="9.140625" style="119"/>
    <col min="3326" max="3326" width="7.85546875" style="119" customWidth="1"/>
    <col min="3327" max="3327" width="29.85546875" style="119" customWidth="1"/>
    <col min="3328" max="3328" width="15.85546875" style="119" customWidth="1"/>
    <col min="3329" max="3329" width="19.28515625" style="119" customWidth="1"/>
    <col min="3330" max="3330" width="9" style="119" customWidth="1"/>
    <col min="3331" max="3331" width="8.85546875" style="119" customWidth="1"/>
    <col min="3332" max="3332" width="12.7109375" style="119" customWidth="1"/>
    <col min="3333" max="3334" width="9.28515625" style="119" customWidth="1"/>
    <col min="3335" max="3335" width="12.7109375" style="119" customWidth="1"/>
    <col min="3336" max="3336" width="20.5703125" style="119" customWidth="1"/>
    <col min="3337" max="3337" width="12" style="119" customWidth="1"/>
    <col min="3338" max="3338" width="6.140625" style="119" customWidth="1"/>
    <col min="3339" max="3339" width="28.140625" style="119" customWidth="1"/>
    <col min="3340" max="3340" width="10.85546875" style="119" customWidth="1"/>
    <col min="3341" max="3341" width="20.140625" style="119" customWidth="1"/>
    <col min="3342" max="3343" width="9.140625" style="119"/>
    <col min="3344" max="3344" width="11" style="119" customWidth="1"/>
    <col min="3345" max="3346" width="9.140625" style="119"/>
    <col min="3347" max="3347" width="11.28515625" style="119" customWidth="1"/>
    <col min="3348" max="3348" width="19.28515625" style="119" customWidth="1"/>
    <col min="3349" max="3581" width="9.140625" style="119"/>
    <col min="3582" max="3582" width="7.85546875" style="119" customWidth="1"/>
    <col min="3583" max="3583" width="29.85546875" style="119" customWidth="1"/>
    <col min="3584" max="3584" width="15.85546875" style="119" customWidth="1"/>
    <col min="3585" max="3585" width="19.28515625" style="119" customWidth="1"/>
    <col min="3586" max="3586" width="9" style="119" customWidth="1"/>
    <col min="3587" max="3587" width="8.85546875" style="119" customWidth="1"/>
    <col min="3588" max="3588" width="12.7109375" style="119" customWidth="1"/>
    <col min="3589" max="3590" width="9.28515625" style="119" customWidth="1"/>
    <col min="3591" max="3591" width="12.7109375" style="119" customWidth="1"/>
    <col min="3592" max="3592" width="20.5703125" style="119" customWidth="1"/>
    <col min="3593" max="3593" width="12" style="119" customWidth="1"/>
    <col min="3594" max="3594" width="6.140625" style="119" customWidth="1"/>
    <col min="3595" max="3595" width="28.140625" style="119" customWidth="1"/>
    <col min="3596" max="3596" width="10.85546875" style="119" customWidth="1"/>
    <col min="3597" max="3597" width="20.140625" style="119" customWidth="1"/>
    <col min="3598" max="3599" width="9.140625" style="119"/>
    <col min="3600" max="3600" width="11" style="119" customWidth="1"/>
    <col min="3601" max="3602" width="9.140625" style="119"/>
    <col min="3603" max="3603" width="11.28515625" style="119" customWidth="1"/>
    <col min="3604" max="3604" width="19.28515625" style="119" customWidth="1"/>
    <col min="3605" max="3837" width="9.140625" style="119"/>
    <col min="3838" max="3838" width="7.85546875" style="119" customWidth="1"/>
    <col min="3839" max="3839" width="29.85546875" style="119" customWidth="1"/>
    <col min="3840" max="3840" width="15.85546875" style="119" customWidth="1"/>
    <col min="3841" max="3841" width="19.28515625" style="119" customWidth="1"/>
    <col min="3842" max="3842" width="9" style="119" customWidth="1"/>
    <col min="3843" max="3843" width="8.85546875" style="119" customWidth="1"/>
    <col min="3844" max="3844" width="12.7109375" style="119" customWidth="1"/>
    <col min="3845" max="3846" width="9.28515625" style="119" customWidth="1"/>
    <col min="3847" max="3847" width="12.7109375" style="119" customWidth="1"/>
    <col min="3848" max="3848" width="20.5703125" style="119" customWidth="1"/>
    <col min="3849" max="3849" width="12" style="119" customWidth="1"/>
    <col min="3850" max="3850" width="6.140625" style="119" customWidth="1"/>
    <col min="3851" max="3851" width="28.140625" style="119" customWidth="1"/>
    <col min="3852" max="3852" width="10.85546875" style="119" customWidth="1"/>
    <col min="3853" max="3853" width="20.140625" style="119" customWidth="1"/>
    <col min="3854" max="3855" width="9.140625" style="119"/>
    <col min="3856" max="3856" width="11" style="119" customWidth="1"/>
    <col min="3857" max="3858" width="9.140625" style="119"/>
    <col min="3859" max="3859" width="11.28515625" style="119" customWidth="1"/>
    <col min="3860" max="3860" width="19.28515625" style="119" customWidth="1"/>
    <col min="3861" max="4093" width="9.140625" style="119"/>
    <col min="4094" max="4094" width="7.85546875" style="119" customWidth="1"/>
    <col min="4095" max="4095" width="29.85546875" style="119" customWidth="1"/>
    <col min="4096" max="4096" width="15.85546875" style="119" customWidth="1"/>
    <col min="4097" max="4097" width="19.28515625" style="119" customWidth="1"/>
    <col min="4098" max="4098" width="9" style="119" customWidth="1"/>
    <col min="4099" max="4099" width="8.85546875" style="119" customWidth="1"/>
    <col min="4100" max="4100" width="12.7109375" style="119" customWidth="1"/>
    <col min="4101" max="4102" width="9.28515625" style="119" customWidth="1"/>
    <col min="4103" max="4103" width="12.7109375" style="119" customWidth="1"/>
    <col min="4104" max="4104" width="20.5703125" style="119" customWidth="1"/>
    <col min="4105" max="4105" width="12" style="119" customWidth="1"/>
    <col min="4106" max="4106" width="6.140625" style="119" customWidth="1"/>
    <col min="4107" max="4107" width="28.140625" style="119" customWidth="1"/>
    <col min="4108" max="4108" width="10.85546875" style="119" customWidth="1"/>
    <col min="4109" max="4109" width="20.140625" style="119" customWidth="1"/>
    <col min="4110" max="4111" width="9.140625" style="119"/>
    <col min="4112" max="4112" width="11" style="119" customWidth="1"/>
    <col min="4113" max="4114" width="9.140625" style="119"/>
    <col min="4115" max="4115" width="11.28515625" style="119" customWidth="1"/>
    <col min="4116" max="4116" width="19.28515625" style="119" customWidth="1"/>
    <col min="4117" max="4349" width="9.140625" style="119"/>
    <col min="4350" max="4350" width="7.85546875" style="119" customWidth="1"/>
    <col min="4351" max="4351" width="29.85546875" style="119" customWidth="1"/>
    <col min="4352" max="4352" width="15.85546875" style="119" customWidth="1"/>
    <col min="4353" max="4353" width="19.28515625" style="119" customWidth="1"/>
    <col min="4354" max="4354" width="9" style="119" customWidth="1"/>
    <col min="4355" max="4355" width="8.85546875" style="119" customWidth="1"/>
    <col min="4356" max="4356" width="12.7109375" style="119" customWidth="1"/>
    <col min="4357" max="4358" width="9.28515625" style="119" customWidth="1"/>
    <col min="4359" max="4359" width="12.7109375" style="119" customWidth="1"/>
    <col min="4360" max="4360" width="20.5703125" style="119" customWidth="1"/>
    <col min="4361" max="4361" width="12" style="119" customWidth="1"/>
    <col min="4362" max="4362" width="6.140625" style="119" customWidth="1"/>
    <col min="4363" max="4363" width="28.140625" style="119" customWidth="1"/>
    <col min="4364" max="4364" width="10.85546875" style="119" customWidth="1"/>
    <col min="4365" max="4365" width="20.140625" style="119" customWidth="1"/>
    <col min="4366" max="4367" width="9.140625" style="119"/>
    <col min="4368" max="4368" width="11" style="119" customWidth="1"/>
    <col min="4369" max="4370" width="9.140625" style="119"/>
    <col min="4371" max="4371" width="11.28515625" style="119" customWidth="1"/>
    <col min="4372" max="4372" width="19.28515625" style="119" customWidth="1"/>
    <col min="4373" max="4605" width="9.140625" style="119"/>
    <col min="4606" max="4606" width="7.85546875" style="119" customWidth="1"/>
    <col min="4607" max="4607" width="29.85546875" style="119" customWidth="1"/>
    <col min="4608" max="4608" width="15.85546875" style="119" customWidth="1"/>
    <col min="4609" max="4609" width="19.28515625" style="119" customWidth="1"/>
    <col min="4610" max="4610" width="9" style="119" customWidth="1"/>
    <col min="4611" max="4611" width="8.85546875" style="119" customWidth="1"/>
    <col min="4612" max="4612" width="12.7109375" style="119" customWidth="1"/>
    <col min="4613" max="4614" width="9.28515625" style="119" customWidth="1"/>
    <col min="4615" max="4615" width="12.7109375" style="119" customWidth="1"/>
    <col min="4616" max="4616" width="20.5703125" style="119" customWidth="1"/>
    <col min="4617" max="4617" width="12" style="119" customWidth="1"/>
    <col min="4618" max="4618" width="6.140625" style="119" customWidth="1"/>
    <col min="4619" max="4619" width="28.140625" style="119" customWidth="1"/>
    <col min="4620" max="4620" width="10.85546875" style="119" customWidth="1"/>
    <col min="4621" max="4621" width="20.140625" style="119" customWidth="1"/>
    <col min="4622" max="4623" width="9.140625" style="119"/>
    <col min="4624" max="4624" width="11" style="119" customWidth="1"/>
    <col min="4625" max="4626" width="9.140625" style="119"/>
    <col min="4627" max="4627" width="11.28515625" style="119" customWidth="1"/>
    <col min="4628" max="4628" width="19.28515625" style="119" customWidth="1"/>
    <col min="4629" max="4861" width="9.140625" style="119"/>
    <col min="4862" max="4862" width="7.85546875" style="119" customWidth="1"/>
    <col min="4863" max="4863" width="29.85546875" style="119" customWidth="1"/>
    <col min="4864" max="4864" width="15.85546875" style="119" customWidth="1"/>
    <col min="4865" max="4865" width="19.28515625" style="119" customWidth="1"/>
    <col min="4866" max="4866" width="9" style="119" customWidth="1"/>
    <col min="4867" max="4867" width="8.85546875" style="119" customWidth="1"/>
    <col min="4868" max="4868" width="12.7109375" style="119" customWidth="1"/>
    <col min="4869" max="4870" width="9.28515625" style="119" customWidth="1"/>
    <col min="4871" max="4871" width="12.7109375" style="119" customWidth="1"/>
    <col min="4872" max="4872" width="20.5703125" style="119" customWidth="1"/>
    <col min="4873" max="4873" width="12" style="119" customWidth="1"/>
    <col min="4874" max="4874" width="6.140625" style="119" customWidth="1"/>
    <col min="4875" max="4875" width="28.140625" style="119" customWidth="1"/>
    <col min="4876" max="4876" width="10.85546875" style="119" customWidth="1"/>
    <col min="4877" max="4877" width="20.140625" style="119" customWidth="1"/>
    <col min="4878" max="4879" width="9.140625" style="119"/>
    <col min="4880" max="4880" width="11" style="119" customWidth="1"/>
    <col min="4881" max="4882" width="9.140625" style="119"/>
    <col min="4883" max="4883" width="11.28515625" style="119" customWidth="1"/>
    <col min="4884" max="4884" width="19.28515625" style="119" customWidth="1"/>
    <col min="4885" max="5117" width="9.140625" style="119"/>
    <col min="5118" max="5118" width="7.85546875" style="119" customWidth="1"/>
    <col min="5119" max="5119" width="29.85546875" style="119" customWidth="1"/>
    <col min="5120" max="5120" width="15.85546875" style="119" customWidth="1"/>
    <col min="5121" max="5121" width="19.28515625" style="119" customWidth="1"/>
    <col min="5122" max="5122" width="9" style="119" customWidth="1"/>
    <col min="5123" max="5123" width="8.85546875" style="119" customWidth="1"/>
    <col min="5124" max="5124" width="12.7109375" style="119" customWidth="1"/>
    <col min="5125" max="5126" width="9.28515625" style="119" customWidth="1"/>
    <col min="5127" max="5127" width="12.7109375" style="119" customWidth="1"/>
    <col min="5128" max="5128" width="20.5703125" style="119" customWidth="1"/>
    <col min="5129" max="5129" width="12" style="119" customWidth="1"/>
    <col min="5130" max="5130" width="6.140625" style="119" customWidth="1"/>
    <col min="5131" max="5131" width="28.140625" style="119" customWidth="1"/>
    <col min="5132" max="5132" width="10.85546875" style="119" customWidth="1"/>
    <col min="5133" max="5133" width="20.140625" style="119" customWidth="1"/>
    <col min="5134" max="5135" width="9.140625" style="119"/>
    <col min="5136" max="5136" width="11" style="119" customWidth="1"/>
    <col min="5137" max="5138" width="9.140625" style="119"/>
    <col min="5139" max="5139" width="11.28515625" style="119" customWidth="1"/>
    <col min="5140" max="5140" width="19.28515625" style="119" customWidth="1"/>
    <col min="5141" max="5373" width="9.140625" style="119"/>
    <col min="5374" max="5374" width="7.85546875" style="119" customWidth="1"/>
    <col min="5375" max="5375" width="29.85546875" style="119" customWidth="1"/>
    <col min="5376" max="5376" width="15.85546875" style="119" customWidth="1"/>
    <col min="5377" max="5377" width="19.28515625" style="119" customWidth="1"/>
    <col min="5378" max="5378" width="9" style="119" customWidth="1"/>
    <col min="5379" max="5379" width="8.85546875" style="119" customWidth="1"/>
    <col min="5380" max="5380" width="12.7109375" style="119" customWidth="1"/>
    <col min="5381" max="5382" width="9.28515625" style="119" customWidth="1"/>
    <col min="5383" max="5383" width="12.7109375" style="119" customWidth="1"/>
    <col min="5384" max="5384" width="20.5703125" style="119" customWidth="1"/>
    <col min="5385" max="5385" width="12" style="119" customWidth="1"/>
    <col min="5386" max="5386" width="6.140625" style="119" customWidth="1"/>
    <col min="5387" max="5387" width="28.140625" style="119" customWidth="1"/>
    <col min="5388" max="5388" width="10.85546875" style="119" customWidth="1"/>
    <col min="5389" max="5389" width="20.140625" style="119" customWidth="1"/>
    <col min="5390" max="5391" width="9.140625" style="119"/>
    <col min="5392" max="5392" width="11" style="119" customWidth="1"/>
    <col min="5393" max="5394" width="9.140625" style="119"/>
    <col min="5395" max="5395" width="11.28515625" style="119" customWidth="1"/>
    <col min="5396" max="5396" width="19.28515625" style="119" customWidth="1"/>
    <col min="5397" max="5629" width="9.140625" style="119"/>
    <col min="5630" max="5630" width="7.85546875" style="119" customWidth="1"/>
    <col min="5631" max="5631" width="29.85546875" style="119" customWidth="1"/>
    <col min="5632" max="5632" width="15.85546875" style="119" customWidth="1"/>
    <col min="5633" max="5633" width="19.28515625" style="119" customWidth="1"/>
    <col min="5634" max="5634" width="9" style="119" customWidth="1"/>
    <col min="5635" max="5635" width="8.85546875" style="119" customWidth="1"/>
    <col min="5636" max="5636" width="12.7109375" style="119" customWidth="1"/>
    <col min="5637" max="5638" width="9.28515625" style="119" customWidth="1"/>
    <col min="5639" max="5639" width="12.7109375" style="119" customWidth="1"/>
    <col min="5640" max="5640" width="20.5703125" style="119" customWidth="1"/>
    <col min="5641" max="5641" width="12" style="119" customWidth="1"/>
    <col min="5642" max="5642" width="6.140625" style="119" customWidth="1"/>
    <col min="5643" max="5643" width="28.140625" style="119" customWidth="1"/>
    <col min="5644" max="5644" width="10.85546875" style="119" customWidth="1"/>
    <col min="5645" max="5645" width="20.140625" style="119" customWidth="1"/>
    <col min="5646" max="5647" width="9.140625" style="119"/>
    <col min="5648" max="5648" width="11" style="119" customWidth="1"/>
    <col min="5649" max="5650" width="9.140625" style="119"/>
    <col min="5651" max="5651" width="11.28515625" style="119" customWidth="1"/>
    <col min="5652" max="5652" width="19.28515625" style="119" customWidth="1"/>
    <col min="5653" max="5885" width="9.140625" style="119"/>
    <col min="5886" max="5886" width="7.85546875" style="119" customWidth="1"/>
    <col min="5887" max="5887" width="29.85546875" style="119" customWidth="1"/>
    <col min="5888" max="5888" width="15.85546875" style="119" customWidth="1"/>
    <col min="5889" max="5889" width="19.28515625" style="119" customWidth="1"/>
    <col min="5890" max="5890" width="9" style="119" customWidth="1"/>
    <col min="5891" max="5891" width="8.85546875" style="119" customWidth="1"/>
    <col min="5892" max="5892" width="12.7109375" style="119" customWidth="1"/>
    <col min="5893" max="5894" width="9.28515625" style="119" customWidth="1"/>
    <col min="5895" max="5895" width="12.7109375" style="119" customWidth="1"/>
    <col min="5896" max="5896" width="20.5703125" style="119" customWidth="1"/>
    <col min="5897" max="5897" width="12" style="119" customWidth="1"/>
    <col min="5898" max="5898" width="6.140625" style="119" customWidth="1"/>
    <col min="5899" max="5899" width="28.140625" style="119" customWidth="1"/>
    <col min="5900" max="5900" width="10.85546875" style="119" customWidth="1"/>
    <col min="5901" max="5901" width="20.140625" style="119" customWidth="1"/>
    <col min="5902" max="5903" width="9.140625" style="119"/>
    <col min="5904" max="5904" width="11" style="119" customWidth="1"/>
    <col min="5905" max="5906" width="9.140625" style="119"/>
    <col min="5907" max="5907" width="11.28515625" style="119" customWidth="1"/>
    <col min="5908" max="5908" width="19.28515625" style="119" customWidth="1"/>
    <col min="5909" max="6141" width="9.140625" style="119"/>
    <col min="6142" max="6142" width="7.85546875" style="119" customWidth="1"/>
    <col min="6143" max="6143" width="29.85546875" style="119" customWidth="1"/>
    <col min="6144" max="6144" width="15.85546875" style="119" customWidth="1"/>
    <col min="6145" max="6145" width="19.28515625" style="119" customWidth="1"/>
    <col min="6146" max="6146" width="9" style="119" customWidth="1"/>
    <col min="6147" max="6147" width="8.85546875" style="119" customWidth="1"/>
    <col min="6148" max="6148" width="12.7109375" style="119" customWidth="1"/>
    <col min="6149" max="6150" width="9.28515625" style="119" customWidth="1"/>
    <col min="6151" max="6151" width="12.7109375" style="119" customWidth="1"/>
    <col min="6152" max="6152" width="20.5703125" style="119" customWidth="1"/>
    <col min="6153" max="6153" width="12" style="119" customWidth="1"/>
    <col min="6154" max="6154" width="6.140625" style="119" customWidth="1"/>
    <col min="6155" max="6155" width="28.140625" style="119" customWidth="1"/>
    <col min="6156" max="6156" width="10.85546875" style="119" customWidth="1"/>
    <col min="6157" max="6157" width="20.140625" style="119" customWidth="1"/>
    <col min="6158" max="6159" width="9.140625" style="119"/>
    <col min="6160" max="6160" width="11" style="119" customWidth="1"/>
    <col min="6161" max="6162" width="9.140625" style="119"/>
    <col min="6163" max="6163" width="11.28515625" style="119" customWidth="1"/>
    <col min="6164" max="6164" width="19.28515625" style="119" customWidth="1"/>
    <col min="6165" max="6397" width="9.140625" style="119"/>
    <col min="6398" max="6398" width="7.85546875" style="119" customWidth="1"/>
    <col min="6399" max="6399" width="29.85546875" style="119" customWidth="1"/>
    <col min="6400" max="6400" width="15.85546875" style="119" customWidth="1"/>
    <col min="6401" max="6401" width="19.28515625" style="119" customWidth="1"/>
    <col min="6402" max="6402" width="9" style="119" customWidth="1"/>
    <col min="6403" max="6403" width="8.85546875" style="119" customWidth="1"/>
    <col min="6404" max="6404" width="12.7109375" style="119" customWidth="1"/>
    <col min="6405" max="6406" width="9.28515625" style="119" customWidth="1"/>
    <col min="6407" max="6407" width="12.7109375" style="119" customWidth="1"/>
    <col min="6408" max="6408" width="20.5703125" style="119" customWidth="1"/>
    <col min="6409" max="6409" width="12" style="119" customWidth="1"/>
    <col min="6410" max="6410" width="6.140625" style="119" customWidth="1"/>
    <col min="6411" max="6411" width="28.140625" style="119" customWidth="1"/>
    <col min="6412" max="6412" width="10.85546875" style="119" customWidth="1"/>
    <col min="6413" max="6413" width="20.140625" style="119" customWidth="1"/>
    <col min="6414" max="6415" width="9.140625" style="119"/>
    <col min="6416" max="6416" width="11" style="119" customWidth="1"/>
    <col min="6417" max="6418" width="9.140625" style="119"/>
    <col min="6419" max="6419" width="11.28515625" style="119" customWidth="1"/>
    <col min="6420" max="6420" width="19.28515625" style="119" customWidth="1"/>
    <col min="6421" max="6653" width="9.140625" style="119"/>
    <col min="6654" max="6654" width="7.85546875" style="119" customWidth="1"/>
    <col min="6655" max="6655" width="29.85546875" style="119" customWidth="1"/>
    <col min="6656" max="6656" width="15.85546875" style="119" customWidth="1"/>
    <col min="6657" max="6657" width="19.28515625" style="119" customWidth="1"/>
    <col min="6658" max="6658" width="9" style="119" customWidth="1"/>
    <col min="6659" max="6659" width="8.85546875" style="119" customWidth="1"/>
    <col min="6660" max="6660" width="12.7109375" style="119" customWidth="1"/>
    <col min="6661" max="6662" width="9.28515625" style="119" customWidth="1"/>
    <col min="6663" max="6663" width="12.7109375" style="119" customWidth="1"/>
    <col min="6664" max="6664" width="20.5703125" style="119" customWidth="1"/>
    <col min="6665" max="6665" width="12" style="119" customWidth="1"/>
    <col min="6666" max="6666" width="6.140625" style="119" customWidth="1"/>
    <col min="6667" max="6667" width="28.140625" style="119" customWidth="1"/>
    <col min="6668" max="6668" width="10.85546875" style="119" customWidth="1"/>
    <col min="6669" max="6669" width="20.140625" style="119" customWidth="1"/>
    <col min="6670" max="6671" width="9.140625" style="119"/>
    <col min="6672" max="6672" width="11" style="119" customWidth="1"/>
    <col min="6673" max="6674" width="9.140625" style="119"/>
    <col min="6675" max="6675" width="11.28515625" style="119" customWidth="1"/>
    <col min="6676" max="6676" width="19.28515625" style="119" customWidth="1"/>
    <col min="6677" max="6909" width="9.140625" style="119"/>
    <col min="6910" max="6910" width="7.85546875" style="119" customWidth="1"/>
    <col min="6911" max="6911" width="29.85546875" style="119" customWidth="1"/>
    <col min="6912" max="6912" width="15.85546875" style="119" customWidth="1"/>
    <col min="6913" max="6913" width="19.28515625" style="119" customWidth="1"/>
    <col min="6914" max="6914" width="9" style="119" customWidth="1"/>
    <col min="6915" max="6915" width="8.85546875" style="119" customWidth="1"/>
    <col min="6916" max="6916" width="12.7109375" style="119" customWidth="1"/>
    <col min="6917" max="6918" width="9.28515625" style="119" customWidth="1"/>
    <col min="6919" max="6919" width="12.7109375" style="119" customWidth="1"/>
    <col min="6920" max="6920" width="20.5703125" style="119" customWidth="1"/>
    <col min="6921" max="6921" width="12" style="119" customWidth="1"/>
    <col min="6922" max="6922" width="6.140625" style="119" customWidth="1"/>
    <col min="6923" max="6923" width="28.140625" style="119" customWidth="1"/>
    <col min="6924" max="6924" width="10.85546875" style="119" customWidth="1"/>
    <col min="6925" max="6925" width="20.140625" style="119" customWidth="1"/>
    <col min="6926" max="6927" width="9.140625" style="119"/>
    <col min="6928" max="6928" width="11" style="119" customWidth="1"/>
    <col min="6929" max="6930" width="9.140625" style="119"/>
    <col min="6931" max="6931" width="11.28515625" style="119" customWidth="1"/>
    <col min="6932" max="6932" width="19.28515625" style="119" customWidth="1"/>
    <col min="6933" max="7165" width="9.140625" style="119"/>
    <col min="7166" max="7166" width="7.85546875" style="119" customWidth="1"/>
    <col min="7167" max="7167" width="29.85546875" style="119" customWidth="1"/>
    <col min="7168" max="7168" width="15.85546875" style="119" customWidth="1"/>
    <col min="7169" max="7169" width="19.28515625" style="119" customWidth="1"/>
    <col min="7170" max="7170" width="9" style="119" customWidth="1"/>
    <col min="7171" max="7171" width="8.85546875" style="119" customWidth="1"/>
    <col min="7172" max="7172" width="12.7109375" style="119" customWidth="1"/>
    <col min="7173" max="7174" width="9.28515625" style="119" customWidth="1"/>
    <col min="7175" max="7175" width="12.7109375" style="119" customWidth="1"/>
    <col min="7176" max="7176" width="20.5703125" style="119" customWidth="1"/>
    <col min="7177" max="7177" width="12" style="119" customWidth="1"/>
    <col min="7178" max="7178" width="6.140625" style="119" customWidth="1"/>
    <col min="7179" max="7179" width="28.140625" style="119" customWidth="1"/>
    <col min="7180" max="7180" width="10.85546875" style="119" customWidth="1"/>
    <col min="7181" max="7181" width="20.140625" style="119" customWidth="1"/>
    <col min="7182" max="7183" width="9.140625" style="119"/>
    <col min="7184" max="7184" width="11" style="119" customWidth="1"/>
    <col min="7185" max="7186" width="9.140625" style="119"/>
    <col min="7187" max="7187" width="11.28515625" style="119" customWidth="1"/>
    <col min="7188" max="7188" width="19.28515625" style="119" customWidth="1"/>
    <col min="7189" max="7421" width="9.140625" style="119"/>
    <col min="7422" max="7422" width="7.85546875" style="119" customWidth="1"/>
    <col min="7423" max="7423" width="29.85546875" style="119" customWidth="1"/>
    <col min="7424" max="7424" width="15.85546875" style="119" customWidth="1"/>
    <col min="7425" max="7425" width="19.28515625" style="119" customWidth="1"/>
    <col min="7426" max="7426" width="9" style="119" customWidth="1"/>
    <col min="7427" max="7427" width="8.85546875" style="119" customWidth="1"/>
    <col min="7428" max="7428" width="12.7109375" style="119" customWidth="1"/>
    <col min="7429" max="7430" width="9.28515625" style="119" customWidth="1"/>
    <col min="7431" max="7431" width="12.7109375" style="119" customWidth="1"/>
    <col min="7432" max="7432" width="20.5703125" style="119" customWidth="1"/>
    <col min="7433" max="7433" width="12" style="119" customWidth="1"/>
    <col min="7434" max="7434" width="6.140625" style="119" customWidth="1"/>
    <col min="7435" max="7435" width="28.140625" style="119" customWidth="1"/>
    <col min="7436" max="7436" width="10.85546875" style="119" customWidth="1"/>
    <col min="7437" max="7437" width="20.140625" style="119" customWidth="1"/>
    <col min="7438" max="7439" width="9.140625" style="119"/>
    <col min="7440" max="7440" width="11" style="119" customWidth="1"/>
    <col min="7441" max="7442" width="9.140625" style="119"/>
    <col min="7443" max="7443" width="11.28515625" style="119" customWidth="1"/>
    <col min="7444" max="7444" width="19.28515625" style="119" customWidth="1"/>
    <col min="7445" max="7677" width="9.140625" style="119"/>
    <col min="7678" max="7678" width="7.85546875" style="119" customWidth="1"/>
    <col min="7679" max="7679" width="29.85546875" style="119" customWidth="1"/>
    <col min="7680" max="7680" width="15.85546875" style="119" customWidth="1"/>
    <col min="7681" max="7681" width="19.28515625" style="119" customWidth="1"/>
    <col min="7682" max="7682" width="9" style="119" customWidth="1"/>
    <col min="7683" max="7683" width="8.85546875" style="119" customWidth="1"/>
    <col min="7684" max="7684" width="12.7109375" style="119" customWidth="1"/>
    <col min="7685" max="7686" width="9.28515625" style="119" customWidth="1"/>
    <col min="7687" max="7687" width="12.7109375" style="119" customWidth="1"/>
    <col min="7688" max="7688" width="20.5703125" style="119" customWidth="1"/>
    <col min="7689" max="7689" width="12" style="119" customWidth="1"/>
    <col min="7690" max="7690" width="6.140625" style="119" customWidth="1"/>
    <col min="7691" max="7691" width="28.140625" style="119" customWidth="1"/>
    <col min="7692" max="7692" width="10.85546875" style="119" customWidth="1"/>
    <col min="7693" max="7693" width="20.140625" style="119" customWidth="1"/>
    <col min="7694" max="7695" width="9.140625" style="119"/>
    <col min="7696" max="7696" width="11" style="119" customWidth="1"/>
    <col min="7697" max="7698" width="9.140625" style="119"/>
    <col min="7699" max="7699" width="11.28515625" style="119" customWidth="1"/>
    <col min="7700" max="7700" width="19.28515625" style="119" customWidth="1"/>
    <col min="7701" max="7933" width="9.140625" style="119"/>
    <col min="7934" max="7934" width="7.85546875" style="119" customWidth="1"/>
    <col min="7935" max="7935" width="29.85546875" style="119" customWidth="1"/>
    <col min="7936" max="7936" width="15.85546875" style="119" customWidth="1"/>
    <col min="7937" max="7937" width="19.28515625" style="119" customWidth="1"/>
    <col min="7938" max="7938" width="9" style="119" customWidth="1"/>
    <col min="7939" max="7939" width="8.85546875" style="119" customWidth="1"/>
    <col min="7940" max="7940" width="12.7109375" style="119" customWidth="1"/>
    <col min="7941" max="7942" width="9.28515625" style="119" customWidth="1"/>
    <col min="7943" max="7943" width="12.7109375" style="119" customWidth="1"/>
    <col min="7944" max="7944" width="20.5703125" style="119" customWidth="1"/>
    <col min="7945" max="7945" width="12" style="119" customWidth="1"/>
    <col min="7946" max="7946" width="6.140625" style="119" customWidth="1"/>
    <col min="7947" max="7947" width="28.140625" style="119" customWidth="1"/>
    <col min="7948" max="7948" width="10.85546875" style="119" customWidth="1"/>
    <col min="7949" max="7949" width="20.140625" style="119" customWidth="1"/>
    <col min="7950" max="7951" width="9.140625" style="119"/>
    <col min="7952" max="7952" width="11" style="119" customWidth="1"/>
    <col min="7953" max="7954" width="9.140625" style="119"/>
    <col min="7955" max="7955" width="11.28515625" style="119" customWidth="1"/>
    <col min="7956" max="7956" width="19.28515625" style="119" customWidth="1"/>
    <col min="7957" max="8189" width="9.140625" style="119"/>
    <col min="8190" max="8190" width="7.85546875" style="119" customWidth="1"/>
    <col min="8191" max="8191" width="29.85546875" style="119" customWidth="1"/>
    <col min="8192" max="8192" width="15.85546875" style="119" customWidth="1"/>
    <col min="8193" max="8193" width="19.28515625" style="119" customWidth="1"/>
    <col min="8194" max="8194" width="9" style="119" customWidth="1"/>
    <col min="8195" max="8195" width="8.85546875" style="119" customWidth="1"/>
    <col min="8196" max="8196" width="12.7109375" style="119" customWidth="1"/>
    <col min="8197" max="8198" width="9.28515625" style="119" customWidth="1"/>
    <col min="8199" max="8199" width="12.7109375" style="119" customWidth="1"/>
    <col min="8200" max="8200" width="20.5703125" style="119" customWidth="1"/>
    <col min="8201" max="8201" width="12" style="119" customWidth="1"/>
    <col min="8202" max="8202" width="6.140625" style="119" customWidth="1"/>
    <col min="8203" max="8203" width="28.140625" style="119" customWidth="1"/>
    <col min="8204" max="8204" width="10.85546875" style="119" customWidth="1"/>
    <col min="8205" max="8205" width="20.140625" style="119" customWidth="1"/>
    <col min="8206" max="8207" width="9.140625" style="119"/>
    <col min="8208" max="8208" width="11" style="119" customWidth="1"/>
    <col min="8209" max="8210" width="9.140625" style="119"/>
    <col min="8211" max="8211" width="11.28515625" style="119" customWidth="1"/>
    <col min="8212" max="8212" width="19.28515625" style="119" customWidth="1"/>
    <col min="8213" max="8445" width="9.140625" style="119"/>
    <col min="8446" max="8446" width="7.85546875" style="119" customWidth="1"/>
    <col min="8447" max="8447" width="29.85546875" style="119" customWidth="1"/>
    <col min="8448" max="8448" width="15.85546875" style="119" customWidth="1"/>
    <col min="8449" max="8449" width="19.28515625" style="119" customWidth="1"/>
    <col min="8450" max="8450" width="9" style="119" customWidth="1"/>
    <col min="8451" max="8451" width="8.85546875" style="119" customWidth="1"/>
    <col min="8452" max="8452" width="12.7109375" style="119" customWidth="1"/>
    <col min="8453" max="8454" width="9.28515625" style="119" customWidth="1"/>
    <col min="8455" max="8455" width="12.7109375" style="119" customWidth="1"/>
    <col min="8456" max="8456" width="20.5703125" style="119" customWidth="1"/>
    <col min="8457" max="8457" width="12" style="119" customWidth="1"/>
    <col min="8458" max="8458" width="6.140625" style="119" customWidth="1"/>
    <col min="8459" max="8459" width="28.140625" style="119" customWidth="1"/>
    <col min="8460" max="8460" width="10.85546875" style="119" customWidth="1"/>
    <col min="8461" max="8461" width="20.140625" style="119" customWidth="1"/>
    <col min="8462" max="8463" width="9.140625" style="119"/>
    <col min="8464" max="8464" width="11" style="119" customWidth="1"/>
    <col min="8465" max="8466" width="9.140625" style="119"/>
    <col min="8467" max="8467" width="11.28515625" style="119" customWidth="1"/>
    <col min="8468" max="8468" width="19.28515625" style="119" customWidth="1"/>
    <col min="8469" max="8701" width="9.140625" style="119"/>
    <col min="8702" max="8702" width="7.85546875" style="119" customWidth="1"/>
    <col min="8703" max="8703" width="29.85546875" style="119" customWidth="1"/>
    <col min="8704" max="8704" width="15.85546875" style="119" customWidth="1"/>
    <col min="8705" max="8705" width="19.28515625" style="119" customWidth="1"/>
    <col min="8706" max="8706" width="9" style="119" customWidth="1"/>
    <col min="8707" max="8707" width="8.85546875" style="119" customWidth="1"/>
    <col min="8708" max="8708" width="12.7109375" style="119" customWidth="1"/>
    <col min="8709" max="8710" width="9.28515625" style="119" customWidth="1"/>
    <col min="8711" max="8711" width="12.7109375" style="119" customWidth="1"/>
    <col min="8712" max="8712" width="20.5703125" style="119" customWidth="1"/>
    <col min="8713" max="8713" width="12" style="119" customWidth="1"/>
    <col min="8714" max="8714" width="6.140625" style="119" customWidth="1"/>
    <col min="8715" max="8715" width="28.140625" style="119" customWidth="1"/>
    <col min="8716" max="8716" width="10.85546875" style="119" customWidth="1"/>
    <col min="8717" max="8717" width="20.140625" style="119" customWidth="1"/>
    <col min="8718" max="8719" width="9.140625" style="119"/>
    <col min="8720" max="8720" width="11" style="119" customWidth="1"/>
    <col min="8721" max="8722" width="9.140625" style="119"/>
    <col min="8723" max="8723" width="11.28515625" style="119" customWidth="1"/>
    <col min="8724" max="8724" width="19.28515625" style="119" customWidth="1"/>
    <col min="8725" max="8957" width="9.140625" style="119"/>
    <col min="8958" max="8958" width="7.85546875" style="119" customWidth="1"/>
    <col min="8959" max="8959" width="29.85546875" style="119" customWidth="1"/>
    <col min="8960" max="8960" width="15.85546875" style="119" customWidth="1"/>
    <col min="8961" max="8961" width="19.28515625" style="119" customWidth="1"/>
    <col min="8962" max="8962" width="9" style="119" customWidth="1"/>
    <col min="8963" max="8963" width="8.85546875" style="119" customWidth="1"/>
    <col min="8964" max="8964" width="12.7109375" style="119" customWidth="1"/>
    <col min="8965" max="8966" width="9.28515625" style="119" customWidth="1"/>
    <col min="8967" max="8967" width="12.7109375" style="119" customWidth="1"/>
    <col min="8968" max="8968" width="20.5703125" style="119" customWidth="1"/>
    <col min="8969" max="8969" width="12" style="119" customWidth="1"/>
    <col min="8970" max="8970" width="6.140625" style="119" customWidth="1"/>
    <col min="8971" max="8971" width="28.140625" style="119" customWidth="1"/>
    <col min="8972" max="8972" width="10.85546875" style="119" customWidth="1"/>
    <col min="8973" max="8973" width="20.140625" style="119" customWidth="1"/>
    <col min="8974" max="8975" width="9.140625" style="119"/>
    <col min="8976" max="8976" width="11" style="119" customWidth="1"/>
    <col min="8977" max="8978" width="9.140625" style="119"/>
    <col min="8979" max="8979" width="11.28515625" style="119" customWidth="1"/>
    <col min="8980" max="8980" width="19.28515625" style="119" customWidth="1"/>
    <col min="8981" max="9213" width="9.140625" style="119"/>
    <col min="9214" max="9214" width="7.85546875" style="119" customWidth="1"/>
    <col min="9215" max="9215" width="29.85546875" style="119" customWidth="1"/>
    <col min="9216" max="9216" width="15.85546875" style="119" customWidth="1"/>
    <col min="9217" max="9217" width="19.28515625" style="119" customWidth="1"/>
    <col min="9218" max="9218" width="9" style="119" customWidth="1"/>
    <col min="9219" max="9219" width="8.85546875" style="119" customWidth="1"/>
    <col min="9220" max="9220" width="12.7109375" style="119" customWidth="1"/>
    <col min="9221" max="9222" width="9.28515625" style="119" customWidth="1"/>
    <col min="9223" max="9223" width="12.7109375" style="119" customWidth="1"/>
    <col min="9224" max="9224" width="20.5703125" style="119" customWidth="1"/>
    <col min="9225" max="9225" width="12" style="119" customWidth="1"/>
    <col min="9226" max="9226" width="6.140625" style="119" customWidth="1"/>
    <col min="9227" max="9227" width="28.140625" style="119" customWidth="1"/>
    <col min="9228" max="9228" width="10.85546875" style="119" customWidth="1"/>
    <col min="9229" max="9229" width="20.140625" style="119" customWidth="1"/>
    <col min="9230" max="9231" width="9.140625" style="119"/>
    <col min="9232" max="9232" width="11" style="119" customWidth="1"/>
    <col min="9233" max="9234" width="9.140625" style="119"/>
    <col min="9235" max="9235" width="11.28515625" style="119" customWidth="1"/>
    <col min="9236" max="9236" width="19.28515625" style="119" customWidth="1"/>
    <col min="9237" max="9469" width="9.140625" style="119"/>
    <col min="9470" max="9470" width="7.85546875" style="119" customWidth="1"/>
    <col min="9471" max="9471" width="29.85546875" style="119" customWidth="1"/>
    <col min="9472" max="9472" width="15.85546875" style="119" customWidth="1"/>
    <col min="9473" max="9473" width="19.28515625" style="119" customWidth="1"/>
    <col min="9474" max="9474" width="9" style="119" customWidth="1"/>
    <col min="9475" max="9475" width="8.85546875" style="119" customWidth="1"/>
    <col min="9476" max="9476" width="12.7109375" style="119" customWidth="1"/>
    <col min="9477" max="9478" width="9.28515625" style="119" customWidth="1"/>
    <col min="9479" max="9479" width="12.7109375" style="119" customWidth="1"/>
    <col min="9480" max="9480" width="20.5703125" style="119" customWidth="1"/>
    <col min="9481" max="9481" width="12" style="119" customWidth="1"/>
    <col min="9482" max="9482" width="6.140625" style="119" customWidth="1"/>
    <col min="9483" max="9483" width="28.140625" style="119" customWidth="1"/>
    <col min="9484" max="9484" width="10.85546875" style="119" customWidth="1"/>
    <col min="9485" max="9485" width="20.140625" style="119" customWidth="1"/>
    <col min="9486" max="9487" width="9.140625" style="119"/>
    <col min="9488" max="9488" width="11" style="119" customWidth="1"/>
    <col min="9489" max="9490" width="9.140625" style="119"/>
    <col min="9491" max="9491" width="11.28515625" style="119" customWidth="1"/>
    <col min="9492" max="9492" width="19.28515625" style="119" customWidth="1"/>
    <col min="9493" max="9725" width="9.140625" style="119"/>
    <col min="9726" max="9726" width="7.85546875" style="119" customWidth="1"/>
    <col min="9727" max="9727" width="29.85546875" style="119" customWidth="1"/>
    <col min="9728" max="9728" width="15.85546875" style="119" customWidth="1"/>
    <col min="9729" max="9729" width="19.28515625" style="119" customWidth="1"/>
    <col min="9730" max="9730" width="9" style="119" customWidth="1"/>
    <col min="9731" max="9731" width="8.85546875" style="119" customWidth="1"/>
    <col min="9732" max="9732" width="12.7109375" style="119" customWidth="1"/>
    <col min="9733" max="9734" width="9.28515625" style="119" customWidth="1"/>
    <col min="9735" max="9735" width="12.7109375" style="119" customWidth="1"/>
    <col min="9736" max="9736" width="20.5703125" style="119" customWidth="1"/>
    <col min="9737" max="9737" width="12" style="119" customWidth="1"/>
    <col min="9738" max="9738" width="6.140625" style="119" customWidth="1"/>
    <col min="9739" max="9739" width="28.140625" style="119" customWidth="1"/>
    <col min="9740" max="9740" width="10.85546875" style="119" customWidth="1"/>
    <col min="9741" max="9741" width="20.140625" style="119" customWidth="1"/>
    <col min="9742" max="9743" width="9.140625" style="119"/>
    <col min="9744" max="9744" width="11" style="119" customWidth="1"/>
    <col min="9745" max="9746" width="9.140625" style="119"/>
    <col min="9747" max="9747" width="11.28515625" style="119" customWidth="1"/>
    <col min="9748" max="9748" width="19.28515625" style="119" customWidth="1"/>
    <col min="9749" max="9981" width="9.140625" style="119"/>
    <col min="9982" max="9982" width="7.85546875" style="119" customWidth="1"/>
    <col min="9983" max="9983" width="29.85546875" style="119" customWidth="1"/>
    <col min="9984" max="9984" width="15.85546875" style="119" customWidth="1"/>
    <col min="9985" max="9985" width="19.28515625" style="119" customWidth="1"/>
    <col min="9986" max="9986" width="9" style="119" customWidth="1"/>
    <col min="9987" max="9987" width="8.85546875" style="119" customWidth="1"/>
    <col min="9988" max="9988" width="12.7109375" style="119" customWidth="1"/>
    <col min="9989" max="9990" width="9.28515625" style="119" customWidth="1"/>
    <col min="9991" max="9991" width="12.7109375" style="119" customWidth="1"/>
    <col min="9992" max="9992" width="20.5703125" style="119" customWidth="1"/>
    <col min="9993" max="9993" width="12" style="119" customWidth="1"/>
    <col min="9994" max="9994" width="6.140625" style="119" customWidth="1"/>
    <col min="9995" max="9995" width="28.140625" style="119" customWidth="1"/>
    <col min="9996" max="9996" width="10.85546875" style="119" customWidth="1"/>
    <col min="9997" max="9997" width="20.140625" style="119" customWidth="1"/>
    <col min="9998" max="9999" width="9.140625" style="119"/>
    <col min="10000" max="10000" width="11" style="119" customWidth="1"/>
    <col min="10001" max="10002" width="9.140625" style="119"/>
    <col min="10003" max="10003" width="11.28515625" style="119" customWidth="1"/>
    <col min="10004" max="10004" width="19.28515625" style="119" customWidth="1"/>
    <col min="10005" max="10237" width="9.140625" style="119"/>
    <col min="10238" max="10238" width="7.85546875" style="119" customWidth="1"/>
    <col min="10239" max="10239" width="29.85546875" style="119" customWidth="1"/>
    <col min="10240" max="10240" width="15.85546875" style="119" customWidth="1"/>
    <col min="10241" max="10241" width="19.28515625" style="119" customWidth="1"/>
    <col min="10242" max="10242" width="9" style="119" customWidth="1"/>
    <col min="10243" max="10243" width="8.85546875" style="119" customWidth="1"/>
    <col min="10244" max="10244" width="12.7109375" style="119" customWidth="1"/>
    <col min="10245" max="10246" width="9.28515625" style="119" customWidth="1"/>
    <col min="10247" max="10247" width="12.7109375" style="119" customWidth="1"/>
    <col min="10248" max="10248" width="20.5703125" style="119" customWidth="1"/>
    <col min="10249" max="10249" width="12" style="119" customWidth="1"/>
    <col min="10250" max="10250" width="6.140625" style="119" customWidth="1"/>
    <col min="10251" max="10251" width="28.140625" style="119" customWidth="1"/>
    <col min="10252" max="10252" width="10.85546875" style="119" customWidth="1"/>
    <col min="10253" max="10253" width="20.140625" style="119" customWidth="1"/>
    <col min="10254" max="10255" width="9.140625" style="119"/>
    <col min="10256" max="10256" width="11" style="119" customWidth="1"/>
    <col min="10257" max="10258" width="9.140625" style="119"/>
    <col min="10259" max="10259" width="11.28515625" style="119" customWidth="1"/>
    <col min="10260" max="10260" width="19.28515625" style="119" customWidth="1"/>
    <col min="10261" max="10493" width="9.140625" style="119"/>
    <col min="10494" max="10494" width="7.85546875" style="119" customWidth="1"/>
    <col min="10495" max="10495" width="29.85546875" style="119" customWidth="1"/>
    <col min="10496" max="10496" width="15.85546875" style="119" customWidth="1"/>
    <col min="10497" max="10497" width="19.28515625" style="119" customWidth="1"/>
    <col min="10498" max="10498" width="9" style="119" customWidth="1"/>
    <col min="10499" max="10499" width="8.85546875" style="119" customWidth="1"/>
    <col min="10500" max="10500" width="12.7109375" style="119" customWidth="1"/>
    <col min="10501" max="10502" width="9.28515625" style="119" customWidth="1"/>
    <col min="10503" max="10503" width="12.7109375" style="119" customWidth="1"/>
    <col min="10504" max="10504" width="20.5703125" style="119" customWidth="1"/>
    <col min="10505" max="10505" width="12" style="119" customWidth="1"/>
    <col min="10506" max="10506" width="6.140625" style="119" customWidth="1"/>
    <col min="10507" max="10507" width="28.140625" style="119" customWidth="1"/>
    <col min="10508" max="10508" width="10.85546875" style="119" customWidth="1"/>
    <col min="10509" max="10509" width="20.140625" style="119" customWidth="1"/>
    <col min="10510" max="10511" width="9.140625" style="119"/>
    <col min="10512" max="10512" width="11" style="119" customWidth="1"/>
    <col min="10513" max="10514" width="9.140625" style="119"/>
    <col min="10515" max="10515" width="11.28515625" style="119" customWidth="1"/>
    <col min="10516" max="10516" width="19.28515625" style="119" customWidth="1"/>
    <col min="10517" max="10749" width="9.140625" style="119"/>
    <col min="10750" max="10750" width="7.85546875" style="119" customWidth="1"/>
    <col min="10751" max="10751" width="29.85546875" style="119" customWidth="1"/>
    <col min="10752" max="10752" width="15.85546875" style="119" customWidth="1"/>
    <col min="10753" max="10753" width="19.28515625" style="119" customWidth="1"/>
    <col min="10754" max="10754" width="9" style="119" customWidth="1"/>
    <col min="10755" max="10755" width="8.85546875" style="119" customWidth="1"/>
    <col min="10756" max="10756" width="12.7109375" style="119" customWidth="1"/>
    <col min="10757" max="10758" width="9.28515625" style="119" customWidth="1"/>
    <col min="10759" max="10759" width="12.7109375" style="119" customWidth="1"/>
    <col min="10760" max="10760" width="20.5703125" style="119" customWidth="1"/>
    <col min="10761" max="10761" width="12" style="119" customWidth="1"/>
    <col min="10762" max="10762" width="6.140625" style="119" customWidth="1"/>
    <col min="10763" max="10763" width="28.140625" style="119" customWidth="1"/>
    <col min="10764" max="10764" width="10.85546875" style="119" customWidth="1"/>
    <col min="10765" max="10765" width="20.140625" style="119" customWidth="1"/>
    <col min="10766" max="10767" width="9.140625" style="119"/>
    <col min="10768" max="10768" width="11" style="119" customWidth="1"/>
    <col min="10769" max="10770" width="9.140625" style="119"/>
    <col min="10771" max="10771" width="11.28515625" style="119" customWidth="1"/>
    <col min="10772" max="10772" width="19.28515625" style="119" customWidth="1"/>
    <col min="10773" max="11005" width="9.140625" style="119"/>
    <col min="11006" max="11006" width="7.85546875" style="119" customWidth="1"/>
    <col min="11007" max="11007" width="29.85546875" style="119" customWidth="1"/>
    <col min="11008" max="11008" width="15.85546875" style="119" customWidth="1"/>
    <col min="11009" max="11009" width="19.28515625" style="119" customWidth="1"/>
    <col min="11010" max="11010" width="9" style="119" customWidth="1"/>
    <col min="11011" max="11011" width="8.85546875" style="119" customWidth="1"/>
    <col min="11012" max="11012" width="12.7109375" style="119" customWidth="1"/>
    <col min="11013" max="11014" width="9.28515625" style="119" customWidth="1"/>
    <col min="11015" max="11015" width="12.7109375" style="119" customWidth="1"/>
    <col min="11016" max="11016" width="20.5703125" style="119" customWidth="1"/>
    <col min="11017" max="11017" width="12" style="119" customWidth="1"/>
    <col min="11018" max="11018" width="6.140625" style="119" customWidth="1"/>
    <col min="11019" max="11019" width="28.140625" style="119" customWidth="1"/>
    <col min="11020" max="11020" width="10.85546875" style="119" customWidth="1"/>
    <col min="11021" max="11021" width="20.140625" style="119" customWidth="1"/>
    <col min="11022" max="11023" width="9.140625" style="119"/>
    <col min="11024" max="11024" width="11" style="119" customWidth="1"/>
    <col min="11025" max="11026" width="9.140625" style="119"/>
    <col min="11027" max="11027" width="11.28515625" style="119" customWidth="1"/>
    <col min="11028" max="11028" width="19.28515625" style="119" customWidth="1"/>
    <col min="11029" max="11261" width="9.140625" style="119"/>
    <col min="11262" max="11262" width="7.85546875" style="119" customWidth="1"/>
    <col min="11263" max="11263" width="29.85546875" style="119" customWidth="1"/>
    <col min="11264" max="11264" width="15.85546875" style="119" customWidth="1"/>
    <col min="11265" max="11265" width="19.28515625" style="119" customWidth="1"/>
    <col min="11266" max="11266" width="9" style="119" customWidth="1"/>
    <col min="11267" max="11267" width="8.85546875" style="119" customWidth="1"/>
    <col min="11268" max="11268" width="12.7109375" style="119" customWidth="1"/>
    <col min="11269" max="11270" width="9.28515625" style="119" customWidth="1"/>
    <col min="11271" max="11271" width="12.7109375" style="119" customWidth="1"/>
    <col min="11272" max="11272" width="20.5703125" style="119" customWidth="1"/>
    <col min="11273" max="11273" width="12" style="119" customWidth="1"/>
    <col min="11274" max="11274" width="6.140625" style="119" customWidth="1"/>
    <col min="11275" max="11275" width="28.140625" style="119" customWidth="1"/>
    <col min="11276" max="11276" width="10.85546875" style="119" customWidth="1"/>
    <col min="11277" max="11277" width="20.140625" style="119" customWidth="1"/>
    <col min="11278" max="11279" width="9.140625" style="119"/>
    <col min="11280" max="11280" width="11" style="119" customWidth="1"/>
    <col min="11281" max="11282" width="9.140625" style="119"/>
    <col min="11283" max="11283" width="11.28515625" style="119" customWidth="1"/>
    <col min="11284" max="11284" width="19.28515625" style="119" customWidth="1"/>
    <col min="11285" max="11517" width="9.140625" style="119"/>
    <col min="11518" max="11518" width="7.85546875" style="119" customWidth="1"/>
    <col min="11519" max="11519" width="29.85546875" style="119" customWidth="1"/>
    <col min="11520" max="11520" width="15.85546875" style="119" customWidth="1"/>
    <col min="11521" max="11521" width="19.28515625" style="119" customWidth="1"/>
    <col min="11522" max="11522" width="9" style="119" customWidth="1"/>
    <col min="11523" max="11523" width="8.85546875" style="119" customWidth="1"/>
    <col min="11524" max="11524" width="12.7109375" style="119" customWidth="1"/>
    <col min="11525" max="11526" width="9.28515625" style="119" customWidth="1"/>
    <col min="11527" max="11527" width="12.7109375" style="119" customWidth="1"/>
    <col min="11528" max="11528" width="20.5703125" style="119" customWidth="1"/>
    <col min="11529" max="11529" width="12" style="119" customWidth="1"/>
    <col min="11530" max="11530" width="6.140625" style="119" customWidth="1"/>
    <col min="11531" max="11531" width="28.140625" style="119" customWidth="1"/>
    <col min="11532" max="11532" width="10.85546875" style="119" customWidth="1"/>
    <col min="11533" max="11533" width="20.140625" style="119" customWidth="1"/>
    <col min="11534" max="11535" width="9.140625" style="119"/>
    <col min="11536" max="11536" width="11" style="119" customWidth="1"/>
    <col min="11537" max="11538" width="9.140625" style="119"/>
    <col min="11539" max="11539" width="11.28515625" style="119" customWidth="1"/>
    <col min="11540" max="11540" width="19.28515625" style="119" customWidth="1"/>
    <col min="11541" max="11773" width="9.140625" style="119"/>
    <col min="11774" max="11774" width="7.85546875" style="119" customWidth="1"/>
    <col min="11775" max="11775" width="29.85546875" style="119" customWidth="1"/>
    <col min="11776" max="11776" width="15.85546875" style="119" customWidth="1"/>
    <col min="11777" max="11777" width="19.28515625" style="119" customWidth="1"/>
    <col min="11778" max="11778" width="9" style="119" customWidth="1"/>
    <col min="11779" max="11779" width="8.85546875" style="119" customWidth="1"/>
    <col min="11780" max="11780" width="12.7109375" style="119" customWidth="1"/>
    <col min="11781" max="11782" width="9.28515625" style="119" customWidth="1"/>
    <col min="11783" max="11783" width="12.7109375" style="119" customWidth="1"/>
    <col min="11784" max="11784" width="20.5703125" style="119" customWidth="1"/>
    <col min="11785" max="11785" width="12" style="119" customWidth="1"/>
    <col min="11786" max="11786" width="6.140625" style="119" customWidth="1"/>
    <col min="11787" max="11787" width="28.140625" style="119" customWidth="1"/>
    <col min="11788" max="11788" width="10.85546875" style="119" customWidth="1"/>
    <col min="11789" max="11789" width="20.140625" style="119" customWidth="1"/>
    <col min="11790" max="11791" width="9.140625" style="119"/>
    <col min="11792" max="11792" width="11" style="119" customWidth="1"/>
    <col min="11793" max="11794" width="9.140625" style="119"/>
    <col min="11795" max="11795" width="11.28515625" style="119" customWidth="1"/>
    <col min="11796" max="11796" width="19.28515625" style="119" customWidth="1"/>
    <col min="11797" max="12029" width="9.140625" style="119"/>
    <col min="12030" max="12030" width="7.85546875" style="119" customWidth="1"/>
    <col min="12031" max="12031" width="29.85546875" style="119" customWidth="1"/>
    <col min="12032" max="12032" width="15.85546875" style="119" customWidth="1"/>
    <col min="12033" max="12033" width="19.28515625" style="119" customWidth="1"/>
    <col min="12034" max="12034" width="9" style="119" customWidth="1"/>
    <col min="12035" max="12035" width="8.85546875" style="119" customWidth="1"/>
    <col min="12036" max="12036" width="12.7109375" style="119" customWidth="1"/>
    <col min="12037" max="12038" width="9.28515625" style="119" customWidth="1"/>
    <col min="12039" max="12039" width="12.7109375" style="119" customWidth="1"/>
    <col min="12040" max="12040" width="20.5703125" style="119" customWidth="1"/>
    <col min="12041" max="12041" width="12" style="119" customWidth="1"/>
    <col min="12042" max="12042" width="6.140625" style="119" customWidth="1"/>
    <col min="12043" max="12043" width="28.140625" style="119" customWidth="1"/>
    <col min="12044" max="12044" width="10.85546875" style="119" customWidth="1"/>
    <col min="12045" max="12045" width="20.140625" style="119" customWidth="1"/>
    <col min="12046" max="12047" width="9.140625" style="119"/>
    <col min="12048" max="12048" width="11" style="119" customWidth="1"/>
    <col min="12049" max="12050" width="9.140625" style="119"/>
    <col min="12051" max="12051" width="11.28515625" style="119" customWidth="1"/>
    <col min="12052" max="12052" width="19.28515625" style="119" customWidth="1"/>
    <col min="12053" max="12285" width="9.140625" style="119"/>
    <col min="12286" max="12286" width="7.85546875" style="119" customWidth="1"/>
    <col min="12287" max="12287" width="29.85546875" style="119" customWidth="1"/>
    <col min="12288" max="12288" width="15.85546875" style="119" customWidth="1"/>
    <col min="12289" max="12289" width="19.28515625" style="119" customWidth="1"/>
    <col min="12290" max="12290" width="9" style="119" customWidth="1"/>
    <col min="12291" max="12291" width="8.85546875" style="119" customWidth="1"/>
    <col min="12292" max="12292" width="12.7109375" style="119" customWidth="1"/>
    <col min="12293" max="12294" width="9.28515625" style="119" customWidth="1"/>
    <col min="12295" max="12295" width="12.7109375" style="119" customWidth="1"/>
    <col min="12296" max="12296" width="20.5703125" style="119" customWidth="1"/>
    <col min="12297" max="12297" width="12" style="119" customWidth="1"/>
    <col min="12298" max="12298" width="6.140625" style="119" customWidth="1"/>
    <col min="12299" max="12299" width="28.140625" style="119" customWidth="1"/>
    <col min="12300" max="12300" width="10.85546875" style="119" customWidth="1"/>
    <col min="12301" max="12301" width="20.140625" style="119" customWidth="1"/>
    <col min="12302" max="12303" width="9.140625" style="119"/>
    <col min="12304" max="12304" width="11" style="119" customWidth="1"/>
    <col min="12305" max="12306" width="9.140625" style="119"/>
    <col min="12307" max="12307" width="11.28515625" style="119" customWidth="1"/>
    <col min="12308" max="12308" width="19.28515625" style="119" customWidth="1"/>
    <col min="12309" max="12541" width="9.140625" style="119"/>
    <col min="12542" max="12542" width="7.85546875" style="119" customWidth="1"/>
    <col min="12543" max="12543" width="29.85546875" style="119" customWidth="1"/>
    <col min="12544" max="12544" width="15.85546875" style="119" customWidth="1"/>
    <col min="12545" max="12545" width="19.28515625" style="119" customWidth="1"/>
    <col min="12546" max="12546" width="9" style="119" customWidth="1"/>
    <col min="12547" max="12547" width="8.85546875" style="119" customWidth="1"/>
    <col min="12548" max="12548" width="12.7109375" style="119" customWidth="1"/>
    <col min="12549" max="12550" width="9.28515625" style="119" customWidth="1"/>
    <col min="12551" max="12551" width="12.7109375" style="119" customWidth="1"/>
    <col min="12552" max="12552" width="20.5703125" style="119" customWidth="1"/>
    <col min="12553" max="12553" width="12" style="119" customWidth="1"/>
    <col min="12554" max="12554" width="6.140625" style="119" customWidth="1"/>
    <col min="12555" max="12555" width="28.140625" style="119" customWidth="1"/>
    <col min="12556" max="12556" width="10.85546875" style="119" customWidth="1"/>
    <col min="12557" max="12557" width="20.140625" style="119" customWidth="1"/>
    <col min="12558" max="12559" width="9.140625" style="119"/>
    <col min="12560" max="12560" width="11" style="119" customWidth="1"/>
    <col min="12561" max="12562" width="9.140625" style="119"/>
    <col min="12563" max="12563" width="11.28515625" style="119" customWidth="1"/>
    <col min="12564" max="12564" width="19.28515625" style="119" customWidth="1"/>
    <col min="12565" max="12797" width="9.140625" style="119"/>
    <col min="12798" max="12798" width="7.85546875" style="119" customWidth="1"/>
    <col min="12799" max="12799" width="29.85546875" style="119" customWidth="1"/>
    <col min="12800" max="12800" width="15.85546875" style="119" customWidth="1"/>
    <col min="12801" max="12801" width="19.28515625" style="119" customWidth="1"/>
    <col min="12802" max="12802" width="9" style="119" customWidth="1"/>
    <col min="12803" max="12803" width="8.85546875" style="119" customWidth="1"/>
    <col min="12804" max="12804" width="12.7109375" style="119" customWidth="1"/>
    <col min="12805" max="12806" width="9.28515625" style="119" customWidth="1"/>
    <col min="12807" max="12807" width="12.7109375" style="119" customWidth="1"/>
    <col min="12808" max="12808" width="20.5703125" style="119" customWidth="1"/>
    <col min="12809" max="12809" width="12" style="119" customWidth="1"/>
    <col min="12810" max="12810" width="6.140625" style="119" customWidth="1"/>
    <col min="12811" max="12811" width="28.140625" style="119" customWidth="1"/>
    <col min="12812" max="12812" width="10.85546875" style="119" customWidth="1"/>
    <col min="12813" max="12813" width="20.140625" style="119" customWidth="1"/>
    <col min="12814" max="12815" width="9.140625" style="119"/>
    <col min="12816" max="12816" width="11" style="119" customWidth="1"/>
    <col min="12817" max="12818" width="9.140625" style="119"/>
    <col min="12819" max="12819" width="11.28515625" style="119" customWidth="1"/>
    <col min="12820" max="12820" width="19.28515625" style="119" customWidth="1"/>
    <col min="12821" max="13053" width="9.140625" style="119"/>
    <col min="13054" max="13054" width="7.85546875" style="119" customWidth="1"/>
    <col min="13055" max="13055" width="29.85546875" style="119" customWidth="1"/>
    <col min="13056" max="13056" width="15.85546875" style="119" customWidth="1"/>
    <col min="13057" max="13057" width="19.28515625" style="119" customWidth="1"/>
    <col min="13058" max="13058" width="9" style="119" customWidth="1"/>
    <col min="13059" max="13059" width="8.85546875" style="119" customWidth="1"/>
    <col min="13060" max="13060" width="12.7109375" style="119" customWidth="1"/>
    <col min="13061" max="13062" width="9.28515625" style="119" customWidth="1"/>
    <col min="13063" max="13063" width="12.7109375" style="119" customWidth="1"/>
    <col min="13064" max="13064" width="20.5703125" style="119" customWidth="1"/>
    <col min="13065" max="13065" width="12" style="119" customWidth="1"/>
    <col min="13066" max="13066" width="6.140625" style="119" customWidth="1"/>
    <col min="13067" max="13067" width="28.140625" style="119" customWidth="1"/>
    <col min="13068" max="13068" width="10.85546875" style="119" customWidth="1"/>
    <col min="13069" max="13069" width="20.140625" style="119" customWidth="1"/>
    <col min="13070" max="13071" width="9.140625" style="119"/>
    <col min="13072" max="13072" width="11" style="119" customWidth="1"/>
    <col min="13073" max="13074" width="9.140625" style="119"/>
    <col min="13075" max="13075" width="11.28515625" style="119" customWidth="1"/>
    <col min="13076" max="13076" width="19.28515625" style="119" customWidth="1"/>
    <col min="13077" max="13309" width="9.140625" style="119"/>
    <col min="13310" max="13310" width="7.85546875" style="119" customWidth="1"/>
    <col min="13311" max="13311" width="29.85546875" style="119" customWidth="1"/>
    <col min="13312" max="13312" width="15.85546875" style="119" customWidth="1"/>
    <col min="13313" max="13313" width="19.28515625" style="119" customWidth="1"/>
    <col min="13314" max="13314" width="9" style="119" customWidth="1"/>
    <col min="13315" max="13315" width="8.85546875" style="119" customWidth="1"/>
    <col min="13316" max="13316" width="12.7109375" style="119" customWidth="1"/>
    <col min="13317" max="13318" width="9.28515625" style="119" customWidth="1"/>
    <col min="13319" max="13319" width="12.7109375" style="119" customWidth="1"/>
    <col min="13320" max="13320" width="20.5703125" style="119" customWidth="1"/>
    <col min="13321" max="13321" width="12" style="119" customWidth="1"/>
    <col min="13322" max="13322" width="6.140625" style="119" customWidth="1"/>
    <col min="13323" max="13323" width="28.140625" style="119" customWidth="1"/>
    <col min="13324" max="13324" width="10.85546875" style="119" customWidth="1"/>
    <col min="13325" max="13325" width="20.140625" style="119" customWidth="1"/>
    <col min="13326" max="13327" width="9.140625" style="119"/>
    <col min="13328" max="13328" width="11" style="119" customWidth="1"/>
    <col min="13329" max="13330" width="9.140625" style="119"/>
    <col min="13331" max="13331" width="11.28515625" style="119" customWidth="1"/>
    <col min="13332" max="13332" width="19.28515625" style="119" customWidth="1"/>
    <col min="13333" max="13565" width="9.140625" style="119"/>
    <col min="13566" max="13566" width="7.85546875" style="119" customWidth="1"/>
    <col min="13567" max="13567" width="29.85546875" style="119" customWidth="1"/>
    <col min="13568" max="13568" width="15.85546875" style="119" customWidth="1"/>
    <col min="13569" max="13569" width="19.28515625" style="119" customWidth="1"/>
    <col min="13570" max="13570" width="9" style="119" customWidth="1"/>
    <col min="13571" max="13571" width="8.85546875" style="119" customWidth="1"/>
    <col min="13572" max="13572" width="12.7109375" style="119" customWidth="1"/>
    <col min="13573" max="13574" width="9.28515625" style="119" customWidth="1"/>
    <col min="13575" max="13575" width="12.7109375" style="119" customWidth="1"/>
    <col min="13576" max="13576" width="20.5703125" style="119" customWidth="1"/>
    <col min="13577" max="13577" width="12" style="119" customWidth="1"/>
    <col min="13578" max="13578" width="6.140625" style="119" customWidth="1"/>
    <col min="13579" max="13579" width="28.140625" style="119" customWidth="1"/>
    <col min="13580" max="13580" width="10.85546875" style="119" customWidth="1"/>
    <col min="13581" max="13581" width="20.140625" style="119" customWidth="1"/>
    <col min="13582" max="13583" width="9.140625" style="119"/>
    <col min="13584" max="13584" width="11" style="119" customWidth="1"/>
    <col min="13585" max="13586" width="9.140625" style="119"/>
    <col min="13587" max="13587" width="11.28515625" style="119" customWidth="1"/>
    <col min="13588" max="13588" width="19.28515625" style="119" customWidth="1"/>
    <col min="13589" max="13821" width="9.140625" style="119"/>
    <col min="13822" max="13822" width="7.85546875" style="119" customWidth="1"/>
    <col min="13823" max="13823" width="29.85546875" style="119" customWidth="1"/>
    <col min="13824" max="13824" width="15.85546875" style="119" customWidth="1"/>
    <col min="13825" max="13825" width="19.28515625" style="119" customWidth="1"/>
    <col min="13826" max="13826" width="9" style="119" customWidth="1"/>
    <col min="13827" max="13827" width="8.85546875" style="119" customWidth="1"/>
    <col min="13828" max="13828" width="12.7109375" style="119" customWidth="1"/>
    <col min="13829" max="13830" width="9.28515625" style="119" customWidth="1"/>
    <col min="13831" max="13831" width="12.7109375" style="119" customWidth="1"/>
    <col min="13832" max="13832" width="20.5703125" style="119" customWidth="1"/>
    <col min="13833" max="13833" width="12" style="119" customWidth="1"/>
    <col min="13834" max="13834" width="6.140625" style="119" customWidth="1"/>
    <col min="13835" max="13835" width="28.140625" style="119" customWidth="1"/>
    <col min="13836" max="13836" width="10.85546875" style="119" customWidth="1"/>
    <col min="13837" max="13837" width="20.140625" style="119" customWidth="1"/>
    <col min="13838" max="13839" width="9.140625" style="119"/>
    <col min="13840" max="13840" width="11" style="119" customWidth="1"/>
    <col min="13841" max="13842" width="9.140625" style="119"/>
    <col min="13843" max="13843" width="11.28515625" style="119" customWidth="1"/>
    <col min="13844" max="13844" width="19.28515625" style="119" customWidth="1"/>
    <col min="13845" max="14077" width="9.140625" style="119"/>
    <col min="14078" max="14078" width="7.85546875" style="119" customWidth="1"/>
    <col min="14079" max="14079" width="29.85546875" style="119" customWidth="1"/>
    <col min="14080" max="14080" width="15.85546875" style="119" customWidth="1"/>
    <col min="14081" max="14081" width="19.28515625" style="119" customWidth="1"/>
    <col min="14082" max="14082" width="9" style="119" customWidth="1"/>
    <col min="14083" max="14083" width="8.85546875" style="119" customWidth="1"/>
    <col min="14084" max="14084" width="12.7109375" style="119" customWidth="1"/>
    <col min="14085" max="14086" width="9.28515625" style="119" customWidth="1"/>
    <col min="14087" max="14087" width="12.7109375" style="119" customWidth="1"/>
    <col min="14088" max="14088" width="20.5703125" style="119" customWidth="1"/>
    <col min="14089" max="14089" width="12" style="119" customWidth="1"/>
    <col min="14090" max="14090" width="6.140625" style="119" customWidth="1"/>
    <col min="14091" max="14091" width="28.140625" style="119" customWidth="1"/>
    <col min="14092" max="14092" width="10.85546875" style="119" customWidth="1"/>
    <col min="14093" max="14093" width="20.140625" style="119" customWidth="1"/>
    <col min="14094" max="14095" width="9.140625" style="119"/>
    <col min="14096" max="14096" width="11" style="119" customWidth="1"/>
    <col min="14097" max="14098" width="9.140625" style="119"/>
    <col min="14099" max="14099" width="11.28515625" style="119" customWidth="1"/>
    <col min="14100" max="14100" width="19.28515625" style="119" customWidth="1"/>
    <col min="14101" max="14333" width="9.140625" style="119"/>
    <col min="14334" max="14334" width="7.85546875" style="119" customWidth="1"/>
    <col min="14335" max="14335" width="29.85546875" style="119" customWidth="1"/>
    <col min="14336" max="14336" width="15.85546875" style="119" customWidth="1"/>
    <col min="14337" max="14337" width="19.28515625" style="119" customWidth="1"/>
    <col min="14338" max="14338" width="9" style="119" customWidth="1"/>
    <col min="14339" max="14339" width="8.85546875" style="119" customWidth="1"/>
    <col min="14340" max="14340" width="12.7109375" style="119" customWidth="1"/>
    <col min="14341" max="14342" width="9.28515625" style="119" customWidth="1"/>
    <col min="14343" max="14343" width="12.7109375" style="119" customWidth="1"/>
    <col min="14344" max="14344" width="20.5703125" style="119" customWidth="1"/>
    <col min="14345" max="14345" width="12" style="119" customWidth="1"/>
    <col min="14346" max="14346" width="6.140625" style="119" customWidth="1"/>
    <col min="14347" max="14347" width="28.140625" style="119" customWidth="1"/>
    <col min="14348" max="14348" width="10.85546875" style="119" customWidth="1"/>
    <col min="14349" max="14349" width="20.140625" style="119" customWidth="1"/>
    <col min="14350" max="14351" width="9.140625" style="119"/>
    <col min="14352" max="14352" width="11" style="119" customWidth="1"/>
    <col min="14353" max="14354" width="9.140625" style="119"/>
    <col min="14355" max="14355" width="11.28515625" style="119" customWidth="1"/>
    <col min="14356" max="14356" width="19.28515625" style="119" customWidth="1"/>
    <col min="14357" max="14589" width="9.140625" style="119"/>
    <col min="14590" max="14590" width="7.85546875" style="119" customWidth="1"/>
    <col min="14591" max="14591" width="29.85546875" style="119" customWidth="1"/>
    <col min="14592" max="14592" width="15.85546875" style="119" customWidth="1"/>
    <col min="14593" max="14593" width="19.28515625" style="119" customWidth="1"/>
    <col min="14594" max="14594" width="9" style="119" customWidth="1"/>
    <col min="14595" max="14595" width="8.85546875" style="119" customWidth="1"/>
    <col min="14596" max="14596" width="12.7109375" style="119" customWidth="1"/>
    <col min="14597" max="14598" width="9.28515625" style="119" customWidth="1"/>
    <col min="14599" max="14599" width="12.7109375" style="119" customWidth="1"/>
    <col min="14600" max="14600" width="20.5703125" style="119" customWidth="1"/>
    <col min="14601" max="14601" width="12" style="119" customWidth="1"/>
    <col min="14602" max="14602" width="6.140625" style="119" customWidth="1"/>
    <col min="14603" max="14603" width="28.140625" style="119" customWidth="1"/>
    <col min="14604" max="14604" width="10.85546875" style="119" customWidth="1"/>
    <col min="14605" max="14605" width="20.140625" style="119" customWidth="1"/>
    <col min="14606" max="14607" width="9.140625" style="119"/>
    <col min="14608" max="14608" width="11" style="119" customWidth="1"/>
    <col min="14609" max="14610" width="9.140625" style="119"/>
    <col min="14611" max="14611" width="11.28515625" style="119" customWidth="1"/>
    <col min="14612" max="14612" width="19.28515625" style="119" customWidth="1"/>
    <col min="14613" max="14845" width="9.140625" style="119"/>
    <col min="14846" max="14846" width="7.85546875" style="119" customWidth="1"/>
    <col min="14847" max="14847" width="29.85546875" style="119" customWidth="1"/>
    <col min="14848" max="14848" width="15.85546875" style="119" customWidth="1"/>
    <col min="14849" max="14849" width="19.28515625" style="119" customWidth="1"/>
    <col min="14850" max="14850" width="9" style="119" customWidth="1"/>
    <col min="14851" max="14851" width="8.85546875" style="119" customWidth="1"/>
    <col min="14852" max="14852" width="12.7109375" style="119" customWidth="1"/>
    <col min="14853" max="14854" width="9.28515625" style="119" customWidth="1"/>
    <col min="14855" max="14855" width="12.7109375" style="119" customWidth="1"/>
    <col min="14856" max="14856" width="20.5703125" style="119" customWidth="1"/>
    <col min="14857" max="14857" width="12" style="119" customWidth="1"/>
    <col min="14858" max="14858" width="6.140625" style="119" customWidth="1"/>
    <col min="14859" max="14859" width="28.140625" style="119" customWidth="1"/>
    <col min="14860" max="14860" width="10.85546875" style="119" customWidth="1"/>
    <col min="14861" max="14861" width="20.140625" style="119" customWidth="1"/>
    <col min="14862" max="14863" width="9.140625" style="119"/>
    <col min="14864" max="14864" width="11" style="119" customWidth="1"/>
    <col min="14865" max="14866" width="9.140625" style="119"/>
    <col min="14867" max="14867" width="11.28515625" style="119" customWidth="1"/>
    <col min="14868" max="14868" width="19.28515625" style="119" customWidth="1"/>
    <col min="14869" max="15101" width="9.140625" style="119"/>
    <col min="15102" max="15102" width="7.85546875" style="119" customWidth="1"/>
    <col min="15103" max="15103" width="29.85546875" style="119" customWidth="1"/>
    <col min="15104" max="15104" width="15.85546875" style="119" customWidth="1"/>
    <col min="15105" max="15105" width="19.28515625" style="119" customWidth="1"/>
    <col min="15106" max="15106" width="9" style="119" customWidth="1"/>
    <col min="15107" max="15107" width="8.85546875" style="119" customWidth="1"/>
    <col min="15108" max="15108" width="12.7109375" style="119" customWidth="1"/>
    <col min="15109" max="15110" width="9.28515625" style="119" customWidth="1"/>
    <col min="15111" max="15111" width="12.7109375" style="119" customWidth="1"/>
    <col min="15112" max="15112" width="20.5703125" style="119" customWidth="1"/>
    <col min="15113" max="15113" width="12" style="119" customWidth="1"/>
    <col min="15114" max="15114" width="6.140625" style="119" customWidth="1"/>
    <col min="15115" max="15115" width="28.140625" style="119" customWidth="1"/>
    <col min="15116" max="15116" width="10.85546875" style="119" customWidth="1"/>
    <col min="15117" max="15117" width="20.140625" style="119" customWidth="1"/>
    <col min="15118" max="15119" width="9.140625" style="119"/>
    <col min="15120" max="15120" width="11" style="119" customWidth="1"/>
    <col min="15121" max="15122" width="9.140625" style="119"/>
    <col min="15123" max="15123" width="11.28515625" style="119" customWidth="1"/>
    <col min="15124" max="15124" width="19.28515625" style="119" customWidth="1"/>
    <col min="15125" max="15357" width="9.140625" style="119"/>
    <col min="15358" max="15358" width="7.85546875" style="119" customWidth="1"/>
    <col min="15359" max="15359" width="29.85546875" style="119" customWidth="1"/>
    <col min="15360" max="15360" width="15.85546875" style="119" customWidth="1"/>
    <col min="15361" max="15361" width="19.28515625" style="119" customWidth="1"/>
    <col min="15362" max="15362" width="9" style="119" customWidth="1"/>
    <col min="15363" max="15363" width="8.85546875" style="119" customWidth="1"/>
    <col min="15364" max="15364" width="12.7109375" style="119" customWidth="1"/>
    <col min="15365" max="15366" width="9.28515625" style="119" customWidth="1"/>
    <col min="15367" max="15367" width="12.7109375" style="119" customWidth="1"/>
    <col min="15368" max="15368" width="20.5703125" style="119" customWidth="1"/>
    <col min="15369" max="15369" width="12" style="119" customWidth="1"/>
    <col min="15370" max="15370" width="6.140625" style="119" customWidth="1"/>
    <col min="15371" max="15371" width="28.140625" style="119" customWidth="1"/>
    <col min="15372" max="15372" width="10.85546875" style="119" customWidth="1"/>
    <col min="15373" max="15373" width="20.140625" style="119" customWidth="1"/>
    <col min="15374" max="15375" width="9.140625" style="119"/>
    <col min="15376" max="15376" width="11" style="119" customWidth="1"/>
    <col min="15377" max="15378" width="9.140625" style="119"/>
    <col min="15379" max="15379" width="11.28515625" style="119" customWidth="1"/>
    <col min="15380" max="15380" width="19.28515625" style="119" customWidth="1"/>
    <col min="15381" max="15613" width="9.140625" style="119"/>
    <col min="15614" max="15614" width="7.85546875" style="119" customWidth="1"/>
    <col min="15615" max="15615" width="29.85546875" style="119" customWidth="1"/>
    <col min="15616" max="15616" width="15.85546875" style="119" customWidth="1"/>
    <col min="15617" max="15617" width="19.28515625" style="119" customWidth="1"/>
    <col min="15618" max="15618" width="9" style="119" customWidth="1"/>
    <col min="15619" max="15619" width="8.85546875" style="119" customWidth="1"/>
    <col min="15620" max="15620" width="12.7109375" style="119" customWidth="1"/>
    <col min="15621" max="15622" width="9.28515625" style="119" customWidth="1"/>
    <col min="15623" max="15623" width="12.7109375" style="119" customWidth="1"/>
    <col min="15624" max="15624" width="20.5703125" style="119" customWidth="1"/>
    <col min="15625" max="15625" width="12" style="119" customWidth="1"/>
    <col min="15626" max="15626" width="6.140625" style="119" customWidth="1"/>
    <col min="15627" max="15627" width="28.140625" style="119" customWidth="1"/>
    <col min="15628" max="15628" width="10.85546875" style="119" customWidth="1"/>
    <col min="15629" max="15629" width="20.140625" style="119" customWidth="1"/>
    <col min="15630" max="15631" width="9.140625" style="119"/>
    <col min="15632" max="15632" width="11" style="119" customWidth="1"/>
    <col min="15633" max="15634" width="9.140625" style="119"/>
    <col min="15635" max="15635" width="11.28515625" style="119" customWidth="1"/>
    <col min="15636" max="15636" width="19.28515625" style="119" customWidth="1"/>
    <col min="15637" max="15869" width="9.140625" style="119"/>
    <col min="15870" max="15870" width="7.85546875" style="119" customWidth="1"/>
    <col min="15871" max="15871" width="29.85546875" style="119" customWidth="1"/>
    <col min="15872" max="15872" width="15.85546875" style="119" customWidth="1"/>
    <col min="15873" max="15873" width="19.28515625" style="119" customWidth="1"/>
    <col min="15874" max="15874" width="9" style="119" customWidth="1"/>
    <col min="15875" max="15875" width="8.85546875" style="119" customWidth="1"/>
    <col min="15876" max="15876" width="12.7109375" style="119" customWidth="1"/>
    <col min="15877" max="15878" width="9.28515625" style="119" customWidth="1"/>
    <col min="15879" max="15879" width="12.7109375" style="119" customWidth="1"/>
    <col min="15880" max="15880" width="20.5703125" style="119" customWidth="1"/>
    <col min="15881" max="15881" width="12" style="119" customWidth="1"/>
    <col min="15882" max="15882" width="6.140625" style="119" customWidth="1"/>
    <col min="15883" max="15883" width="28.140625" style="119" customWidth="1"/>
    <col min="15884" max="15884" width="10.85546875" style="119" customWidth="1"/>
    <col min="15885" max="15885" width="20.140625" style="119" customWidth="1"/>
    <col min="15886" max="15887" width="9.140625" style="119"/>
    <col min="15888" max="15888" width="11" style="119" customWidth="1"/>
    <col min="15889" max="15890" width="9.140625" style="119"/>
    <col min="15891" max="15891" width="11.28515625" style="119" customWidth="1"/>
    <col min="15892" max="15892" width="19.28515625" style="119" customWidth="1"/>
    <col min="15893" max="16125" width="9.140625" style="119"/>
    <col min="16126" max="16126" width="7.85546875" style="119" customWidth="1"/>
    <col min="16127" max="16127" width="29.85546875" style="119" customWidth="1"/>
    <col min="16128" max="16128" width="15.85546875" style="119" customWidth="1"/>
    <col min="16129" max="16129" width="19.28515625" style="119" customWidth="1"/>
    <col min="16130" max="16130" width="9" style="119" customWidth="1"/>
    <col min="16131" max="16131" width="8.85546875" style="119" customWidth="1"/>
    <col min="16132" max="16132" width="12.7109375" style="119" customWidth="1"/>
    <col min="16133" max="16134" width="9.28515625" style="119" customWidth="1"/>
    <col min="16135" max="16135" width="12.7109375" style="119" customWidth="1"/>
    <col min="16136" max="16136" width="20.5703125" style="119" customWidth="1"/>
    <col min="16137" max="16137" width="12" style="119" customWidth="1"/>
    <col min="16138" max="16138" width="6.140625" style="119" customWidth="1"/>
    <col min="16139" max="16139" width="28.140625" style="119" customWidth="1"/>
    <col min="16140" max="16140" width="10.85546875" style="119" customWidth="1"/>
    <col min="16141" max="16141" width="20.140625" style="119" customWidth="1"/>
    <col min="16142" max="16143" width="9.140625" style="119"/>
    <col min="16144" max="16144" width="11" style="119" customWidth="1"/>
    <col min="16145" max="16146" width="9.140625" style="119"/>
    <col min="16147" max="16147" width="11.28515625" style="119" customWidth="1"/>
    <col min="16148" max="16148" width="19.28515625" style="119" customWidth="1"/>
    <col min="16149" max="16384" width="9.140625" style="119"/>
  </cols>
  <sheetData>
    <row r="1" spans="1:20" ht="30.75" hidden="1" customHeight="1">
      <c r="B1" s="120" t="e">
        <f>#REF!</f>
        <v>#REF!</v>
      </c>
      <c r="C1" s="120" t="s">
        <v>240</v>
      </c>
      <c r="M1" s="120" t="s">
        <v>241</v>
      </c>
    </row>
    <row r="2" spans="1:20" ht="26.25" customHeight="1">
      <c r="A2" s="316" t="e">
        <f>CONCATENATE(" ",B1," ",C1)</f>
        <v>#REF!</v>
      </c>
      <c r="B2" s="317"/>
      <c r="C2" s="317"/>
      <c r="D2" s="317"/>
      <c r="E2" s="317"/>
      <c r="F2" s="317"/>
      <c r="G2" s="317"/>
      <c r="H2" s="317"/>
      <c r="I2" s="317"/>
      <c r="J2" s="317"/>
      <c r="K2" s="318"/>
      <c r="L2" s="319" t="e">
        <f>CONCATENATE(" ",B1," ",M1)</f>
        <v>#REF!</v>
      </c>
      <c r="M2" s="320"/>
      <c r="N2" s="320"/>
      <c r="O2" s="320"/>
      <c r="P2" s="320"/>
      <c r="Q2" s="320"/>
      <c r="R2" s="320"/>
      <c r="S2" s="320"/>
      <c r="T2" s="321"/>
    </row>
    <row r="3" spans="1:20" s="121" customFormat="1" ht="63.75" customHeight="1">
      <c r="A3" s="42" t="s">
        <v>0</v>
      </c>
      <c r="B3" s="43" t="s">
        <v>62</v>
      </c>
      <c r="C3" s="43" t="s">
        <v>67</v>
      </c>
      <c r="D3" s="43" t="s">
        <v>293</v>
      </c>
      <c r="E3" s="43" t="s">
        <v>233</v>
      </c>
      <c r="F3" s="43" t="s">
        <v>234</v>
      </c>
      <c r="G3" s="43" t="s">
        <v>235</v>
      </c>
      <c r="H3" s="43" t="s">
        <v>237</v>
      </c>
      <c r="I3" s="43" t="s">
        <v>238</v>
      </c>
      <c r="J3" s="43" t="s">
        <v>239</v>
      </c>
      <c r="K3" s="43" t="s">
        <v>77</v>
      </c>
      <c r="L3" s="43" t="s">
        <v>62</v>
      </c>
      <c r="M3" s="43" t="s">
        <v>233</v>
      </c>
      <c r="N3" s="43" t="s">
        <v>234</v>
      </c>
      <c r="O3" s="43" t="s">
        <v>235</v>
      </c>
      <c r="P3" s="43" t="s">
        <v>236</v>
      </c>
      <c r="Q3" s="43" t="s">
        <v>237</v>
      </c>
      <c r="R3" s="43" t="s">
        <v>238</v>
      </c>
      <c r="S3" s="43" t="s">
        <v>239</v>
      </c>
      <c r="T3" s="43" t="s">
        <v>77</v>
      </c>
    </row>
    <row r="4" spans="1:20" s="121" customFormat="1" ht="15.95" customHeight="1">
      <c r="A4" s="122">
        <v>1</v>
      </c>
      <c r="B4" s="123" t="e">
        <f>VLOOKUP(A4,[0]!LİSTE,2)</f>
        <v>#REF!</v>
      </c>
      <c r="C4" s="124" t="e">
        <f>VLOOKUP(A4,[0]!LİSTE,11)</f>
        <v>#REF!</v>
      </c>
      <c r="D4" s="125" t="e">
        <f>VLOOKUP(A4,[0]!LİSTE,17)</f>
        <v>#REF!</v>
      </c>
      <c r="E4" s="124" t="e">
        <f>IF(B4&lt;0="",,VLOOKUP(A4,[0]!LİSTE,18))</f>
        <v>#REF!</v>
      </c>
      <c r="F4" s="126" t="e">
        <f>VLOOKUP(A4,[0]!LİSTE,20)</f>
        <v>#REF!</v>
      </c>
      <c r="G4" s="126" t="e">
        <f>VLOOKUP(A4,[0]!LİSTE,21)</f>
        <v>#REF!</v>
      </c>
      <c r="H4" s="126" t="e">
        <f>VLOOKUP(A4,[0]!LİSTE,26)</f>
        <v>#REF!</v>
      </c>
      <c r="I4" s="126" t="e">
        <f>VLOOKUP(A4,[0]!LİSTE,28)</f>
        <v>#REF!</v>
      </c>
      <c r="J4" s="125" t="e">
        <f>VLOOKUP(A4,[0]!LİSTE,30)</f>
        <v>#REF!</v>
      </c>
      <c r="K4" s="127" t="e">
        <f>IF(I4&lt;=0,"0",IF(I4=1,"Derece Terfi",IF(I4=2,"Kademe Terfi",IF(I4=3,"Kademe Terfi",IF(I4=4,"Kademe Terfi",IF(I4=5,"Kademe Terfi",IF(I4=6,"Kademe Terfi")))))))</f>
        <v>#REF!</v>
      </c>
      <c r="L4" s="128" t="e">
        <f>B4</f>
        <v>#REF!</v>
      </c>
      <c r="M4" s="163" t="e">
        <f>VLOOKUP(A4,[0]!LİSTE,32)</f>
        <v>#REF!</v>
      </c>
      <c r="N4" s="129" t="e">
        <f>VLOOKUP(A4,[0]!LİSTE,33)</f>
        <v>#REF!</v>
      </c>
      <c r="O4" s="129" t="e">
        <f>VLOOKUP(A4,[0]!LİSTE,34)</f>
        <v>#REF!</v>
      </c>
      <c r="P4" s="130" t="e">
        <f>VLOOKUP(A4,[0]!LİSTE,31)</f>
        <v>#REF!</v>
      </c>
      <c r="Q4" s="129" t="e">
        <f>VLOOKUP(A4,[0]!LİSTE,38)</f>
        <v>#REF!</v>
      </c>
      <c r="R4" s="129" t="e">
        <f>VLOOKUP(A4,[0]!LİSTE,39)</f>
        <v>#REF!</v>
      </c>
      <c r="S4" s="130" t="e">
        <f>VLOOKUP(A4,[0]!LİSTE,41)</f>
        <v>#REF!</v>
      </c>
      <c r="T4" s="127" t="e">
        <f>IF(R4&lt;=0,"0",IF(R4=1,"Derece Terfi",IF(R4=2,"Kademe Terfi",IF(R4=3,"Kademe Terfi",IF(R4=4,"Kademe Terfi",IF(R4=5,"Kademe Terfi",IF(R4=6,"Kademe Terfi")))))))</f>
        <v>#REF!</v>
      </c>
    </row>
    <row r="5" spans="1:20" s="121" customFormat="1" ht="15.95" customHeight="1">
      <c r="A5" s="122">
        <v>2</v>
      </c>
      <c r="B5" s="123" t="e">
        <f>VLOOKUP(A5,[0]!LİSTE,2)</f>
        <v>#REF!</v>
      </c>
      <c r="C5" s="124" t="e">
        <f>VLOOKUP(A5,[0]!LİSTE,11)</f>
        <v>#REF!</v>
      </c>
      <c r="D5" s="125" t="e">
        <f>VLOOKUP(A5,[0]!LİSTE,17)</f>
        <v>#REF!</v>
      </c>
      <c r="E5" s="124" t="e">
        <f>IF(B5&lt;0="",,VLOOKUP(A5,[0]!LİSTE,18))</f>
        <v>#REF!</v>
      </c>
      <c r="F5" s="126" t="e">
        <f>VLOOKUP(A5,[0]!LİSTE,20)</f>
        <v>#REF!</v>
      </c>
      <c r="G5" s="126" t="e">
        <f>VLOOKUP(A5,[0]!LİSTE,21)</f>
        <v>#REF!</v>
      </c>
      <c r="H5" s="126" t="e">
        <f>VLOOKUP(A5,[0]!LİSTE,26)</f>
        <v>#REF!</v>
      </c>
      <c r="I5" s="126" t="e">
        <f>VLOOKUP(A5,[0]!LİSTE,28)</f>
        <v>#REF!</v>
      </c>
      <c r="J5" s="125" t="e">
        <f>VLOOKUP(A5,[0]!LİSTE,30)</f>
        <v>#REF!</v>
      </c>
      <c r="K5" s="127" t="e">
        <f t="shared" ref="K5:K53" si="0">IF(I5&lt;=0,"0",IF(I5=1,"Derece Terfi",IF(I5=2,"Kademe Terfi",IF(I5=3,"Kademe Terfi",IF(I5=4,"Kademe Terfi",IF(I5=5,"Kademe Terfi",IF(I5=6,"Kademe Terfi")))))))</f>
        <v>#REF!</v>
      </c>
      <c r="L5" s="128" t="e">
        <f t="shared" ref="L5:L53" si="1">B5</f>
        <v>#REF!</v>
      </c>
      <c r="M5" s="163" t="e">
        <f>VLOOKUP(A5,[0]!LİSTE,32)</f>
        <v>#REF!</v>
      </c>
      <c r="N5" s="129" t="e">
        <f>VLOOKUP(A5,[0]!LİSTE,33)</f>
        <v>#REF!</v>
      </c>
      <c r="O5" s="129" t="e">
        <f>VLOOKUP(A5,[0]!LİSTE,34)</f>
        <v>#REF!</v>
      </c>
      <c r="P5" s="130" t="e">
        <f>VLOOKUP(A5,[0]!LİSTE,31)</f>
        <v>#REF!</v>
      </c>
      <c r="Q5" s="129" t="e">
        <f>VLOOKUP(A5,[0]!LİSTE,38)</f>
        <v>#REF!</v>
      </c>
      <c r="R5" s="129" t="e">
        <f>VLOOKUP(A5,[0]!LİSTE,39)</f>
        <v>#REF!</v>
      </c>
      <c r="S5" s="130" t="e">
        <f>VLOOKUP(A5,[0]!LİSTE,41)</f>
        <v>#REF!</v>
      </c>
      <c r="T5" s="127" t="e">
        <f t="shared" ref="T5:T53" si="2">IF(R5&lt;=0,"0",IF(R5=1,"Derece Terfi",IF(R5=2,"Kademe Terfi",IF(R5=3,"Kademe Terfi",IF(R5=4,"Kademe Terfi",IF(R5=5,"Kademe Terfi",IF(R5=6,"Kademe Terfi")))))))</f>
        <v>#REF!</v>
      </c>
    </row>
    <row r="6" spans="1:20" s="121" customFormat="1" ht="15.95" customHeight="1">
      <c r="A6" s="122">
        <v>3</v>
      </c>
      <c r="B6" s="123" t="e">
        <f>VLOOKUP(A6,[0]!LİSTE,2)</f>
        <v>#REF!</v>
      </c>
      <c r="C6" s="124" t="e">
        <f>VLOOKUP(A6,[0]!LİSTE,11)</f>
        <v>#REF!</v>
      </c>
      <c r="D6" s="125" t="e">
        <f>VLOOKUP(A6,[0]!LİSTE,17)</f>
        <v>#REF!</v>
      </c>
      <c r="E6" s="124" t="e">
        <f>IF(B6&lt;0="",,VLOOKUP(A6,[0]!LİSTE,18))</f>
        <v>#REF!</v>
      </c>
      <c r="F6" s="126" t="e">
        <f>VLOOKUP(A6,[0]!LİSTE,20)</f>
        <v>#REF!</v>
      </c>
      <c r="G6" s="126" t="e">
        <f>VLOOKUP(A6,[0]!LİSTE,21)</f>
        <v>#REF!</v>
      </c>
      <c r="H6" s="126" t="e">
        <f>VLOOKUP(A6,[0]!LİSTE,26)</f>
        <v>#REF!</v>
      </c>
      <c r="I6" s="126" t="e">
        <f>VLOOKUP(A6,[0]!LİSTE,28)</f>
        <v>#REF!</v>
      </c>
      <c r="J6" s="125" t="e">
        <f>VLOOKUP(A6,[0]!LİSTE,30)</f>
        <v>#REF!</v>
      </c>
      <c r="K6" s="127" t="e">
        <f t="shared" si="0"/>
        <v>#REF!</v>
      </c>
      <c r="L6" s="128" t="e">
        <f t="shared" si="1"/>
        <v>#REF!</v>
      </c>
      <c r="M6" s="163" t="e">
        <f>VLOOKUP(A6,[0]!LİSTE,32)</f>
        <v>#REF!</v>
      </c>
      <c r="N6" s="129" t="e">
        <f>VLOOKUP(A6,[0]!LİSTE,33)</f>
        <v>#REF!</v>
      </c>
      <c r="O6" s="129" t="e">
        <f>VLOOKUP(A6,[0]!LİSTE,34)</f>
        <v>#REF!</v>
      </c>
      <c r="P6" s="130" t="e">
        <f>VLOOKUP(A6,[0]!LİSTE,31)</f>
        <v>#REF!</v>
      </c>
      <c r="Q6" s="129" t="e">
        <f>VLOOKUP(A6,[0]!LİSTE,38)</f>
        <v>#REF!</v>
      </c>
      <c r="R6" s="129" t="e">
        <f>VLOOKUP(A6,[0]!LİSTE,39)</f>
        <v>#REF!</v>
      </c>
      <c r="S6" s="130" t="e">
        <f>VLOOKUP(A6,[0]!LİSTE,41)</f>
        <v>#REF!</v>
      </c>
      <c r="T6" s="127" t="e">
        <f t="shared" si="2"/>
        <v>#REF!</v>
      </c>
    </row>
    <row r="7" spans="1:20" s="121" customFormat="1" ht="15.95" customHeight="1">
      <c r="A7" s="122">
        <v>4</v>
      </c>
      <c r="B7" s="123" t="e">
        <f>VLOOKUP(A7,[0]!LİSTE,2)</f>
        <v>#REF!</v>
      </c>
      <c r="C7" s="124" t="e">
        <f>VLOOKUP(A7,[0]!LİSTE,11)</f>
        <v>#REF!</v>
      </c>
      <c r="D7" s="125" t="e">
        <f>VLOOKUP(A7,[0]!LİSTE,17)</f>
        <v>#REF!</v>
      </c>
      <c r="E7" s="124" t="e">
        <f>IF(B7&lt;0="",,VLOOKUP(A7,[0]!LİSTE,18))</f>
        <v>#REF!</v>
      </c>
      <c r="F7" s="126" t="e">
        <f>VLOOKUP(A7,[0]!LİSTE,20)</f>
        <v>#REF!</v>
      </c>
      <c r="G7" s="126" t="e">
        <f>VLOOKUP(A7,[0]!LİSTE,21)</f>
        <v>#REF!</v>
      </c>
      <c r="H7" s="126" t="e">
        <f>VLOOKUP(A7,[0]!LİSTE,26)</f>
        <v>#REF!</v>
      </c>
      <c r="I7" s="126" t="e">
        <f>VLOOKUP(A7,[0]!LİSTE,28)</f>
        <v>#REF!</v>
      </c>
      <c r="J7" s="125" t="e">
        <f>VLOOKUP(A7,[0]!LİSTE,30)</f>
        <v>#REF!</v>
      </c>
      <c r="K7" s="127" t="e">
        <f t="shared" si="0"/>
        <v>#REF!</v>
      </c>
      <c r="L7" s="128" t="e">
        <f t="shared" si="1"/>
        <v>#REF!</v>
      </c>
      <c r="M7" s="163" t="e">
        <f>VLOOKUP(A7,[0]!LİSTE,32)</f>
        <v>#REF!</v>
      </c>
      <c r="N7" s="129" t="e">
        <f>VLOOKUP(A7,[0]!LİSTE,33)</f>
        <v>#REF!</v>
      </c>
      <c r="O7" s="129" t="e">
        <f>VLOOKUP(A7,[0]!LİSTE,34)</f>
        <v>#REF!</v>
      </c>
      <c r="P7" s="130" t="e">
        <f>VLOOKUP(A7,[0]!LİSTE,31)</f>
        <v>#REF!</v>
      </c>
      <c r="Q7" s="129" t="e">
        <f>VLOOKUP(A7,[0]!LİSTE,38)</f>
        <v>#REF!</v>
      </c>
      <c r="R7" s="129" t="e">
        <f>VLOOKUP(A7,[0]!LİSTE,39)</f>
        <v>#REF!</v>
      </c>
      <c r="S7" s="130" t="e">
        <f>VLOOKUP(A7,[0]!LİSTE,41)</f>
        <v>#REF!</v>
      </c>
      <c r="T7" s="127" t="e">
        <f t="shared" si="2"/>
        <v>#REF!</v>
      </c>
    </row>
    <row r="8" spans="1:20" s="121" customFormat="1" ht="15.95" customHeight="1">
      <c r="A8" s="122">
        <v>5</v>
      </c>
      <c r="B8" s="123" t="e">
        <f>VLOOKUP(A8,[0]!LİSTE,2)</f>
        <v>#REF!</v>
      </c>
      <c r="C8" s="124" t="e">
        <f>VLOOKUP(A8,[0]!LİSTE,11)</f>
        <v>#REF!</v>
      </c>
      <c r="D8" s="125" t="e">
        <f>VLOOKUP(A8,[0]!LİSTE,17)</f>
        <v>#REF!</v>
      </c>
      <c r="E8" s="124" t="e">
        <f>IF(B8&lt;0="",,VLOOKUP(A8,[0]!LİSTE,18))</f>
        <v>#REF!</v>
      </c>
      <c r="F8" s="126" t="e">
        <f>VLOOKUP(A8,[0]!LİSTE,20)</f>
        <v>#REF!</v>
      </c>
      <c r="G8" s="126" t="e">
        <f>VLOOKUP(A8,[0]!LİSTE,21)</f>
        <v>#REF!</v>
      </c>
      <c r="H8" s="126" t="e">
        <f>VLOOKUP(A8,[0]!LİSTE,26)</f>
        <v>#REF!</v>
      </c>
      <c r="I8" s="126" t="e">
        <f>VLOOKUP(A8,[0]!LİSTE,28)</f>
        <v>#REF!</v>
      </c>
      <c r="J8" s="125" t="e">
        <f>VLOOKUP(A8,[0]!LİSTE,30)</f>
        <v>#REF!</v>
      </c>
      <c r="K8" s="127" t="e">
        <f t="shared" si="0"/>
        <v>#REF!</v>
      </c>
      <c r="L8" s="131" t="e">
        <f t="shared" si="1"/>
        <v>#REF!</v>
      </c>
      <c r="M8" s="163" t="e">
        <f>VLOOKUP(A8,[0]!LİSTE,32)</f>
        <v>#REF!</v>
      </c>
      <c r="N8" s="129" t="e">
        <f>VLOOKUP(A8,[0]!LİSTE,33)</f>
        <v>#REF!</v>
      </c>
      <c r="O8" s="129" t="e">
        <f>VLOOKUP(A8,[0]!LİSTE,34)</f>
        <v>#REF!</v>
      </c>
      <c r="P8" s="130" t="e">
        <f>VLOOKUP(A8,[0]!LİSTE,31)</f>
        <v>#REF!</v>
      </c>
      <c r="Q8" s="129" t="e">
        <f>VLOOKUP(A8,[0]!LİSTE,38)</f>
        <v>#REF!</v>
      </c>
      <c r="R8" s="129" t="e">
        <f>VLOOKUP(A8,[0]!LİSTE,39)</f>
        <v>#REF!</v>
      </c>
      <c r="S8" s="130" t="e">
        <f>VLOOKUP(A8,[0]!LİSTE,41)</f>
        <v>#REF!</v>
      </c>
      <c r="T8" s="127" t="e">
        <f t="shared" si="2"/>
        <v>#REF!</v>
      </c>
    </row>
    <row r="9" spans="1:20" s="121" customFormat="1" ht="15.95" customHeight="1">
      <c r="A9" s="122">
        <v>6</v>
      </c>
      <c r="B9" s="123" t="e">
        <f>VLOOKUP(A9,[0]!LİSTE,2)</f>
        <v>#REF!</v>
      </c>
      <c r="C9" s="124" t="e">
        <f>VLOOKUP(A9,[0]!LİSTE,11)</f>
        <v>#REF!</v>
      </c>
      <c r="D9" s="125" t="e">
        <f>VLOOKUP(A9,[0]!LİSTE,17)</f>
        <v>#REF!</v>
      </c>
      <c r="E9" s="124" t="e">
        <f>IF(B9&lt;0="",,VLOOKUP(A9,[0]!LİSTE,18))</f>
        <v>#REF!</v>
      </c>
      <c r="F9" s="126" t="e">
        <f>VLOOKUP(A9,[0]!LİSTE,20)</f>
        <v>#REF!</v>
      </c>
      <c r="G9" s="126" t="e">
        <f>VLOOKUP(A9,[0]!LİSTE,21)</f>
        <v>#REF!</v>
      </c>
      <c r="H9" s="126" t="e">
        <f>VLOOKUP(A9,[0]!LİSTE,26)</f>
        <v>#REF!</v>
      </c>
      <c r="I9" s="126" t="e">
        <f>VLOOKUP(A9,[0]!LİSTE,28)</f>
        <v>#REF!</v>
      </c>
      <c r="J9" s="125" t="e">
        <f>VLOOKUP(A9,[0]!LİSTE,30)</f>
        <v>#REF!</v>
      </c>
      <c r="K9" s="127" t="e">
        <f t="shared" si="0"/>
        <v>#REF!</v>
      </c>
      <c r="L9" s="128" t="e">
        <f t="shared" si="1"/>
        <v>#REF!</v>
      </c>
      <c r="M9" s="163" t="e">
        <f>VLOOKUP(A9,[0]!LİSTE,32)</f>
        <v>#REF!</v>
      </c>
      <c r="N9" s="129" t="e">
        <f>VLOOKUP(A9,[0]!LİSTE,33)</f>
        <v>#REF!</v>
      </c>
      <c r="O9" s="129" t="e">
        <f>VLOOKUP(A9,[0]!LİSTE,34)</f>
        <v>#REF!</v>
      </c>
      <c r="P9" s="130" t="e">
        <f>VLOOKUP(A9,[0]!LİSTE,31)</f>
        <v>#REF!</v>
      </c>
      <c r="Q9" s="129" t="e">
        <f>VLOOKUP(A9,[0]!LİSTE,38)</f>
        <v>#REF!</v>
      </c>
      <c r="R9" s="129" t="e">
        <f>VLOOKUP(A9,[0]!LİSTE,39)</f>
        <v>#REF!</v>
      </c>
      <c r="S9" s="130" t="e">
        <f>VLOOKUP(A9,[0]!LİSTE,41)</f>
        <v>#REF!</v>
      </c>
      <c r="T9" s="127" t="e">
        <f t="shared" si="2"/>
        <v>#REF!</v>
      </c>
    </row>
    <row r="10" spans="1:20" s="121" customFormat="1" ht="15.95" customHeight="1">
      <c r="A10" s="122">
        <v>7</v>
      </c>
      <c r="B10" s="123" t="e">
        <f>VLOOKUP(A10,[0]!LİSTE,2)</f>
        <v>#REF!</v>
      </c>
      <c r="C10" s="124" t="e">
        <f>VLOOKUP(A10,[0]!LİSTE,11)</f>
        <v>#REF!</v>
      </c>
      <c r="D10" s="125" t="e">
        <f>VLOOKUP(A10,[0]!LİSTE,17)</f>
        <v>#REF!</v>
      </c>
      <c r="E10" s="124" t="e">
        <f>IF(B10&lt;0="",,VLOOKUP(A10,[0]!LİSTE,18))</f>
        <v>#REF!</v>
      </c>
      <c r="F10" s="126" t="e">
        <f>VLOOKUP(A10,[0]!LİSTE,20)</f>
        <v>#REF!</v>
      </c>
      <c r="G10" s="126" t="e">
        <f>VLOOKUP(A10,[0]!LİSTE,21)</f>
        <v>#REF!</v>
      </c>
      <c r="H10" s="126" t="e">
        <f>VLOOKUP(A10,[0]!LİSTE,26)</f>
        <v>#REF!</v>
      </c>
      <c r="I10" s="126" t="e">
        <f>VLOOKUP(A10,[0]!LİSTE,28)</f>
        <v>#REF!</v>
      </c>
      <c r="J10" s="125" t="e">
        <f>VLOOKUP(A10,[0]!LİSTE,30)</f>
        <v>#REF!</v>
      </c>
      <c r="K10" s="127" t="e">
        <f t="shared" si="0"/>
        <v>#REF!</v>
      </c>
      <c r="L10" s="128" t="e">
        <f t="shared" si="1"/>
        <v>#REF!</v>
      </c>
      <c r="M10" s="163" t="e">
        <f>VLOOKUP(A10,[0]!LİSTE,32)</f>
        <v>#REF!</v>
      </c>
      <c r="N10" s="129" t="e">
        <f>VLOOKUP(A10,[0]!LİSTE,33)</f>
        <v>#REF!</v>
      </c>
      <c r="O10" s="129" t="e">
        <f>VLOOKUP(A10,[0]!LİSTE,34)</f>
        <v>#REF!</v>
      </c>
      <c r="P10" s="130" t="e">
        <f>VLOOKUP(A10,[0]!LİSTE,31)</f>
        <v>#REF!</v>
      </c>
      <c r="Q10" s="129" t="e">
        <f>VLOOKUP(A10,[0]!LİSTE,38)</f>
        <v>#REF!</v>
      </c>
      <c r="R10" s="129" t="e">
        <f>VLOOKUP(A10,[0]!LİSTE,39)</f>
        <v>#REF!</v>
      </c>
      <c r="S10" s="130" t="e">
        <f>VLOOKUP(A10,[0]!LİSTE,41)</f>
        <v>#REF!</v>
      </c>
      <c r="T10" s="127" t="e">
        <f t="shared" si="2"/>
        <v>#REF!</v>
      </c>
    </row>
    <row r="11" spans="1:20" s="121" customFormat="1" ht="15.95" customHeight="1">
      <c r="A11" s="122">
        <v>8</v>
      </c>
      <c r="B11" s="123" t="e">
        <f>VLOOKUP(A11,[0]!LİSTE,2)</f>
        <v>#REF!</v>
      </c>
      <c r="C11" s="124" t="e">
        <f>VLOOKUP(A11,[0]!LİSTE,11)</f>
        <v>#REF!</v>
      </c>
      <c r="D11" s="125" t="e">
        <f>VLOOKUP(A11,[0]!LİSTE,17)</f>
        <v>#REF!</v>
      </c>
      <c r="E11" s="124" t="e">
        <f>IF(B11&lt;0="",,VLOOKUP(A11,[0]!LİSTE,18))</f>
        <v>#REF!</v>
      </c>
      <c r="F11" s="126" t="e">
        <f>VLOOKUP(A11,[0]!LİSTE,20)</f>
        <v>#REF!</v>
      </c>
      <c r="G11" s="126" t="e">
        <f>VLOOKUP(A11,[0]!LİSTE,21)</f>
        <v>#REF!</v>
      </c>
      <c r="H11" s="126" t="e">
        <f>VLOOKUP(A11,[0]!LİSTE,26)</f>
        <v>#REF!</v>
      </c>
      <c r="I11" s="126" t="e">
        <f>VLOOKUP(A11,[0]!LİSTE,28)</f>
        <v>#REF!</v>
      </c>
      <c r="J11" s="125" t="e">
        <f>VLOOKUP(A11,[0]!LİSTE,30)</f>
        <v>#REF!</v>
      </c>
      <c r="K11" s="127" t="e">
        <f t="shared" si="0"/>
        <v>#REF!</v>
      </c>
      <c r="L11" s="128" t="e">
        <f t="shared" si="1"/>
        <v>#REF!</v>
      </c>
      <c r="M11" s="163" t="e">
        <f>VLOOKUP(A11,[0]!LİSTE,32)</f>
        <v>#REF!</v>
      </c>
      <c r="N11" s="129" t="e">
        <f>VLOOKUP(A11,[0]!LİSTE,33)</f>
        <v>#REF!</v>
      </c>
      <c r="O11" s="129" t="e">
        <f>VLOOKUP(A11,[0]!LİSTE,34)</f>
        <v>#REF!</v>
      </c>
      <c r="P11" s="130" t="e">
        <f>VLOOKUP(A11,[0]!LİSTE,31)</f>
        <v>#REF!</v>
      </c>
      <c r="Q11" s="129" t="e">
        <f>VLOOKUP(A11,[0]!LİSTE,38)</f>
        <v>#REF!</v>
      </c>
      <c r="R11" s="129" t="e">
        <f>VLOOKUP(A11,[0]!LİSTE,39)</f>
        <v>#REF!</v>
      </c>
      <c r="S11" s="130" t="e">
        <f>VLOOKUP(A11,[0]!LİSTE,41)</f>
        <v>#REF!</v>
      </c>
      <c r="T11" s="127" t="e">
        <f t="shared" si="2"/>
        <v>#REF!</v>
      </c>
    </row>
    <row r="12" spans="1:20" s="121" customFormat="1" ht="15.95" customHeight="1">
      <c r="A12" s="122">
        <v>9</v>
      </c>
      <c r="B12" s="123" t="e">
        <f>VLOOKUP(A12,[0]!LİSTE,2)</f>
        <v>#REF!</v>
      </c>
      <c r="C12" s="124" t="e">
        <f>VLOOKUP(A12,[0]!LİSTE,11)</f>
        <v>#REF!</v>
      </c>
      <c r="D12" s="125" t="e">
        <f>VLOOKUP(A12,[0]!LİSTE,17)</f>
        <v>#REF!</v>
      </c>
      <c r="E12" s="124" t="e">
        <f>IF(B12&lt;0="",,VLOOKUP(A12,[0]!LİSTE,18))</f>
        <v>#REF!</v>
      </c>
      <c r="F12" s="126" t="e">
        <f>VLOOKUP(A12,[0]!LİSTE,20)</f>
        <v>#REF!</v>
      </c>
      <c r="G12" s="126" t="e">
        <f>VLOOKUP(A12,[0]!LİSTE,21)</f>
        <v>#REF!</v>
      </c>
      <c r="H12" s="126" t="e">
        <f>VLOOKUP(A12,[0]!LİSTE,26)</f>
        <v>#REF!</v>
      </c>
      <c r="I12" s="126" t="e">
        <f>VLOOKUP(A12,[0]!LİSTE,28)</f>
        <v>#REF!</v>
      </c>
      <c r="J12" s="125" t="e">
        <f>VLOOKUP(A12,[0]!LİSTE,30)</f>
        <v>#REF!</v>
      </c>
      <c r="K12" s="127" t="e">
        <f t="shared" si="0"/>
        <v>#REF!</v>
      </c>
      <c r="L12" s="131" t="e">
        <f t="shared" si="1"/>
        <v>#REF!</v>
      </c>
      <c r="M12" s="163" t="e">
        <f>VLOOKUP(A12,[0]!LİSTE,32)</f>
        <v>#REF!</v>
      </c>
      <c r="N12" s="129" t="e">
        <f>VLOOKUP(A12,[0]!LİSTE,33)</f>
        <v>#REF!</v>
      </c>
      <c r="O12" s="129" t="e">
        <f>VLOOKUP(A12,[0]!LİSTE,34)</f>
        <v>#REF!</v>
      </c>
      <c r="P12" s="130" t="e">
        <f>VLOOKUP(A12,[0]!LİSTE,31)</f>
        <v>#REF!</v>
      </c>
      <c r="Q12" s="129" t="e">
        <f>VLOOKUP(A12,[0]!LİSTE,38)</f>
        <v>#REF!</v>
      </c>
      <c r="R12" s="129" t="e">
        <f>VLOOKUP(A12,[0]!LİSTE,39)</f>
        <v>#REF!</v>
      </c>
      <c r="S12" s="130" t="e">
        <f>VLOOKUP(A12,[0]!LİSTE,41)</f>
        <v>#REF!</v>
      </c>
      <c r="T12" s="127" t="e">
        <f t="shared" si="2"/>
        <v>#REF!</v>
      </c>
    </row>
    <row r="13" spans="1:20" s="121" customFormat="1" ht="15.95" customHeight="1">
      <c r="A13" s="122">
        <v>10</v>
      </c>
      <c r="B13" s="123" t="e">
        <f>VLOOKUP(A13,[0]!LİSTE,2)</f>
        <v>#REF!</v>
      </c>
      <c r="C13" s="124" t="e">
        <f>VLOOKUP(A13,[0]!LİSTE,11)</f>
        <v>#REF!</v>
      </c>
      <c r="D13" s="125" t="e">
        <f>VLOOKUP(A13,[0]!LİSTE,17)</f>
        <v>#REF!</v>
      </c>
      <c r="E13" s="124" t="e">
        <f>IF(B13&lt;0="",,VLOOKUP(A13,[0]!LİSTE,18))</f>
        <v>#REF!</v>
      </c>
      <c r="F13" s="126" t="e">
        <f>VLOOKUP(A13,[0]!LİSTE,20)</f>
        <v>#REF!</v>
      </c>
      <c r="G13" s="126" t="e">
        <f>VLOOKUP(A13,[0]!LİSTE,21)</f>
        <v>#REF!</v>
      </c>
      <c r="H13" s="126" t="e">
        <f>VLOOKUP(A13,[0]!LİSTE,26)</f>
        <v>#REF!</v>
      </c>
      <c r="I13" s="126" t="e">
        <f>VLOOKUP(A13,[0]!LİSTE,28)</f>
        <v>#REF!</v>
      </c>
      <c r="J13" s="125" t="e">
        <f>VLOOKUP(A13,[0]!LİSTE,30)</f>
        <v>#REF!</v>
      </c>
      <c r="K13" s="127" t="e">
        <f t="shared" si="0"/>
        <v>#REF!</v>
      </c>
      <c r="L13" s="128" t="e">
        <f t="shared" si="1"/>
        <v>#REF!</v>
      </c>
      <c r="M13" s="163" t="e">
        <f>VLOOKUP(A13,[0]!LİSTE,32)</f>
        <v>#REF!</v>
      </c>
      <c r="N13" s="129" t="e">
        <f>VLOOKUP(A13,[0]!LİSTE,33)</f>
        <v>#REF!</v>
      </c>
      <c r="O13" s="129" t="e">
        <f>VLOOKUP(A13,[0]!LİSTE,34)</f>
        <v>#REF!</v>
      </c>
      <c r="P13" s="130" t="e">
        <f>VLOOKUP(A13,[0]!LİSTE,31)</f>
        <v>#REF!</v>
      </c>
      <c r="Q13" s="129" t="e">
        <f>VLOOKUP(A13,[0]!LİSTE,38)</f>
        <v>#REF!</v>
      </c>
      <c r="R13" s="129" t="e">
        <f>VLOOKUP(A13,[0]!LİSTE,39)</f>
        <v>#REF!</v>
      </c>
      <c r="S13" s="130" t="e">
        <f>VLOOKUP(A13,[0]!LİSTE,41)</f>
        <v>#REF!</v>
      </c>
      <c r="T13" s="127" t="e">
        <f t="shared" si="2"/>
        <v>#REF!</v>
      </c>
    </row>
    <row r="14" spans="1:20" s="121" customFormat="1" ht="15.95" customHeight="1">
      <c r="A14" s="122">
        <v>11</v>
      </c>
      <c r="B14" s="123" t="e">
        <f>VLOOKUP(A14,[0]!LİSTE,2)</f>
        <v>#REF!</v>
      </c>
      <c r="C14" s="124" t="e">
        <f>VLOOKUP(A14,[0]!LİSTE,11)</f>
        <v>#REF!</v>
      </c>
      <c r="D14" s="125" t="e">
        <f>VLOOKUP(A14,[0]!LİSTE,17)</f>
        <v>#REF!</v>
      </c>
      <c r="E14" s="124" t="e">
        <f>IF(B14&lt;0="",,VLOOKUP(A14,[0]!LİSTE,18))</f>
        <v>#REF!</v>
      </c>
      <c r="F14" s="126" t="e">
        <f>VLOOKUP(A14,[0]!LİSTE,20)</f>
        <v>#REF!</v>
      </c>
      <c r="G14" s="126" t="e">
        <f>VLOOKUP(A14,[0]!LİSTE,21)</f>
        <v>#REF!</v>
      </c>
      <c r="H14" s="126" t="e">
        <f>VLOOKUP(A14,[0]!LİSTE,26)</f>
        <v>#REF!</v>
      </c>
      <c r="I14" s="126" t="e">
        <f>VLOOKUP(A14,[0]!LİSTE,28)</f>
        <v>#REF!</v>
      </c>
      <c r="J14" s="125" t="e">
        <f>VLOOKUP(A14,[0]!LİSTE,30)</f>
        <v>#REF!</v>
      </c>
      <c r="K14" s="127" t="e">
        <f t="shared" si="0"/>
        <v>#REF!</v>
      </c>
      <c r="L14" s="128" t="e">
        <f t="shared" si="1"/>
        <v>#REF!</v>
      </c>
      <c r="M14" s="163" t="e">
        <f>VLOOKUP(A14,[0]!LİSTE,32)</f>
        <v>#REF!</v>
      </c>
      <c r="N14" s="129" t="e">
        <f>VLOOKUP(A14,[0]!LİSTE,33)</f>
        <v>#REF!</v>
      </c>
      <c r="O14" s="129" t="e">
        <f>VLOOKUP(A14,[0]!LİSTE,34)</f>
        <v>#REF!</v>
      </c>
      <c r="P14" s="130" t="e">
        <f>VLOOKUP(A14,[0]!LİSTE,31)</f>
        <v>#REF!</v>
      </c>
      <c r="Q14" s="129" t="e">
        <f>VLOOKUP(A14,[0]!LİSTE,38)</f>
        <v>#REF!</v>
      </c>
      <c r="R14" s="129" t="e">
        <f>VLOOKUP(A14,[0]!LİSTE,39)</f>
        <v>#REF!</v>
      </c>
      <c r="S14" s="130" t="e">
        <f>VLOOKUP(A14,[0]!LİSTE,41)</f>
        <v>#REF!</v>
      </c>
      <c r="T14" s="127" t="e">
        <f t="shared" si="2"/>
        <v>#REF!</v>
      </c>
    </row>
    <row r="15" spans="1:20" s="121" customFormat="1" ht="15.95" customHeight="1">
      <c r="A15" s="122">
        <v>12</v>
      </c>
      <c r="B15" s="123" t="e">
        <f>VLOOKUP(A15,[0]!LİSTE,2)</f>
        <v>#REF!</v>
      </c>
      <c r="C15" s="124" t="e">
        <f>VLOOKUP(A15,[0]!LİSTE,11)</f>
        <v>#REF!</v>
      </c>
      <c r="D15" s="125" t="e">
        <f>VLOOKUP(A15,[0]!LİSTE,17)</f>
        <v>#REF!</v>
      </c>
      <c r="E15" s="124" t="e">
        <f>IF(B15&lt;0="",,VLOOKUP(A15,[0]!LİSTE,18))</f>
        <v>#REF!</v>
      </c>
      <c r="F15" s="126" t="e">
        <f>VLOOKUP(A15,[0]!LİSTE,20)</f>
        <v>#REF!</v>
      </c>
      <c r="G15" s="126" t="e">
        <f>VLOOKUP(A15,[0]!LİSTE,21)</f>
        <v>#REF!</v>
      </c>
      <c r="H15" s="126" t="e">
        <f>VLOOKUP(A15,[0]!LİSTE,26)</f>
        <v>#REF!</v>
      </c>
      <c r="I15" s="126" t="e">
        <f>VLOOKUP(A15,[0]!LİSTE,28)</f>
        <v>#REF!</v>
      </c>
      <c r="J15" s="125" t="e">
        <f>VLOOKUP(A15,[0]!LİSTE,30)</f>
        <v>#REF!</v>
      </c>
      <c r="K15" s="127" t="e">
        <f t="shared" si="0"/>
        <v>#REF!</v>
      </c>
      <c r="L15" s="128" t="e">
        <f t="shared" si="1"/>
        <v>#REF!</v>
      </c>
      <c r="M15" s="163" t="e">
        <f>VLOOKUP(A15,[0]!LİSTE,32)</f>
        <v>#REF!</v>
      </c>
      <c r="N15" s="129" t="e">
        <f>VLOOKUP(A15,[0]!LİSTE,33)</f>
        <v>#REF!</v>
      </c>
      <c r="O15" s="129" t="e">
        <f>VLOOKUP(A15,[0]!LİSTE,34)</f>
        <v>#REF!</v>
      </c>
      <c r="P15" s="130" t="e">
        <f>VLOOKUP(A15,[0]!LİSTE,31)</f>
        <v>#REF!</v>
      </c>
      <c r="Q15" s="129" t="e">
        <f>VLOOKUP(A15,[0]!LİSTE,38)</f>
        <v>#REF!</v>
      </c>
      <c r="R15" s="129" t="e">
        <f>VLOOKUP(A15,[0]!LİSTE,39)</f>
        <v>#REF!</v>
      </c>
      <c r="S15" s="130" t="e">
        <f>VLOOKUP(A15,[0]!LİSTE,41)</f>
        <v>#REF!</v>
      </c>
      <c r="T15" s="127" t="e">
        <f t="shared" si="2"/>
        <v>#REF!</v>
      </c>
    </row>
    <row r="16" spans="1:20" s="121" customFormat="1" ht="15.95" customHeight="1">
      <c r="A16" s="122">
        <v>13</v>
      </c>
      <c r="B16" s="123" t="e">
        <f>VLOOKUP(A16,[0]!LİSTE,2)</f>
        <v>#REF!</v>
      </c>
      <c r="C16" s="124" t="e">
        <f>VLOOKUP(A16,[0]!LİSTE,11)</f>
        <v>#REF!</v>
      </c>
      <c r="D16" s="125" t="e">
        <f>VLOOKUP(A16,[0]!LİSTE,17)</f>
        <v>#REF!</v>
      </c>
      <c r="E16" s="124" t="e">
        <f>IF(B16&lt;0="",,VLOOKUP(A16,[0]!LİSTE,18))</f>
        <v>#REF!</v>
      </c>
      <c r="F16" s="126" t="e">
        <f>VLOOKUP(A16,[0]!LİSTE,20)</f>
        <v>#REF!</v>
      </c>
      <c r="G16" s="126" t="e">
        <f>VLOOKUP(A16,[0]!LİSTE,21)</f>
        <v>#REF!</v>
      </c>
      <c r="H16" s="126" t="e">
        <f>VLOOKUP(A16,[0]!LİSTE,26)</f>
        <v>#REF!</v>
      </c>
      <c r="I16" s="126" t="e">
        <f>VLOOKUP(A16,[0]!LİSTE,28)</f>
        <v>#REF!</v>
      </c>
      <c r="J16" s="125" t="e">
        <f>VLOOKUP(A16,[0]!LİSTE,30)</f>
        <v>#REF!</v>
      </c>
      <c r="K16" s="127" t="e">
        <f t="shared" si="0"/>
        <v>#REF!</v>
      </c>
      <c r="L16" s="128" t="e">
        <f t="shared" si="1"/>
        <v>#REF!</v>
      </c>
      <c r="M16" s="163" t="e">
        <f>VLOOKUP(A16,[0]!LİSTE,32)</f>
        <v>#REF!</v>
      </c>
      <c r="N16" s="129" t="e">
        <f>VLOOKUP(A16,[0]!LİSTE,33)</f>
        <v>#REF!</v>
      </c>
      <c r="O16" s="129" t="e">
        <f>VLOOKUP(A16,[0]!LİSTE,34)</f>
        <v>#REF!</v>
      </c>
      <c r="P16" s="130" t="e">
        <f>VLOOKUP(A16,[0]!LİSTE,31)</f>
        <v>#REF!</v>
      </c>
      <c r="Q16" s="129" t="e">
        <f>VLOOKUP(A16,[0]!LİSTE,38)</f>
        <v>#REF!</v>
      </c>
      <c r="R16" s="129" t="e">
        <f>VLOOKUP(A16,[0]!LİSTE,39)</f>
        <v>#REF!</v>
      </c>
      <c r="S16" s="130" t="e">
        <f>VLOOKUP(A16,[0]!LİSTE,41)</f>
        <v>#REF!</v>
      </c>
      <c r="T16" s="127" t="e">
        <f t="shared" si="2"/>
        <v>#REF!</v>
      </c>
    </row>
    <row r="17" spans="1:20" s="121" customFormat="1" ht="15.95" customHeight="1">
      <c r="A17" s="122">
        <v>14</v>
      </c>
      <c r="B17" s="123" t="e">
        <f>VLOOKUP(A17,[0]!LİSTE,2)</f>
        <v>#REF!</v>
      </c>
      <c r="C17" s="124" t="e">
        <f>VLOOKUP(A17,[0]!LİSTE,11)</f>
        <v>#REF!</v>
      </c>
      <c r="D17" s="125" t="e">
        <f>VLOOKUP(A17,[0]!LİSTE,17)</f>
        <v>#REF!</v>
      </c>
      <c r="E17" s="124" t="e">
        <f>IF(B17&lt;0="",,VLOOKUP(A17,[0]!LİSTE,18))</f>
        <v>#REF!</v>
      </c>
      <c r="F17" s="126" t="e">
        <f>VLOOKUP(A17,[0]!LİSTE,20)</f>
        <v>#REF!</v>
      </c>
      <c r="G17" s="126" t="e">
        <f>VLOOKUP(A17,[0]!LİSTE,21)</f>
        <v>#REF!</v>
      </c>
      <c r="H17" s="126" t="e">
        <f>VLOOKUP(A17,[0]!LİSTE,26)</f>
        <v>#REF!</v>
      </c>
      <c r="I17" s="126" t="e">
        <f>VLOOKUP(A17,[0]!LİSTE,28)</f>
        <v>#REF!</v>
      </c>
      <c r="J17" s="125" t="e">
        <f>VLOOKUP(A17,[0]!LİSTE,30)</f>
        <v>#REF!</v>
      </c>
      <c r="K17" s="127" t="e">
        <f t="shared" si="0"/>
        <v>#REF!</v>
      </c>
      <c r="L17" s="128" t="e">
        <f t="shared" si="1"/>
        <v>#REF!</v>
      </c>
      <c r="M17" s="163" t="e">
        <f>VLOOKUP(A17,[0]!LİSTE,32)</f>
        <v>#REF!</v>
      </c>
      <c r="N17" s="129" t="e">
        <f>VLOOKUP(A17,[0]!LİSTE,33)</f>
        <v>#REF!</v>
      </c>
      <c r="O17" s="129" t="e">
        <f>VLOOKUP(A17,[0]!LİSTE,34)</f>
        <v>#REF!</v>
      </c>
      <c r="P17" s="130" t="e">
        <f>VLOOKUP(A17,[0]!LİSTE,31)</f>
        <v>#REF!</v>
      </c>
      <c r="Q17" s="129" t="e">
        <f>VLOOKUP(A17,[0]!LİSTE,38)</f>
        <v>#REF!</v>
      </c>
      <c r="R17" s="129" t="e">
        <f>VLOOKUP(A17,[0]!LİSTE,39)</f>
        <v>#REF!</v>
      </c>
      <c r="S17" s="130" t="e">
        <f>VLOOKUP(A17,[0]!LİSTE,41)</f>
        <v>#REF!</v>
      </c>
      <c r="T17" s="127" t="e">
        <f t="shared" si="2"/>
        <v>#REF!</v>
      </c>
    </row>
    <row r="18" spans="1:20" s="121" customFormat="1" ht="15.95" customHeight="1">
      <c r="A18" s="122">
        <v>15</v>
      </c>
      <c r="B18" s="123" t="e">
        <f>VLOOKUP(A18,[0]!LİSTE,2)</f>
        <v>#REF!</v>
      </c>
      <c r="C18" s="124" t="e">
        <f>VLOOKUP(A18,[0]!LİSTE,11)</f>
        <v>#REF!</v>
      </c>
      <c r="D18" s="125" t="e">
        <f>VLOOKUP(A18,[0]!LİSTE,17)</f>
        <v>#REF!</v>
      </c>
      <c r="E18" s="124" t="e">
        <f>IF(B18&lt;0="",,VLOOKUP(A18,[0]!LİSTE,18))</f>
        <v>#REF!</v>
      </c>
      <c r="F18" s="126" t="e">
        <f>VLOOKUP(A18,[0]!LİSTE,20)</f>
        <v>#REF!</v>
      </c>
      <c r="G18" s="126" t="e">
        <f>VLOOKUP(A18,[0]!LİSTE,21)</f>
        <v>#REF!</v>
      </c>
      <c r="H18" s="126" t="e">
        <f>VLOOKUP(A18,[0]!LİSTE,26)</f>
        <v>#REF!</v>
      </c>
      <c r="I18" s="126" t="e">
        <f>VLOOKUP(A18,[0]!LİSTE,28)</f>
        <v>#REF!</v>
      </c>
      <c r="J18" s="125" t="e">
        <f>VLOOKUP(A18,[0]!LİSTE,30)</f>
        <v>#REF!</v>
      </c>
      <c r="K18" s="127" t="e">
        <f t="shared" si="0"/>
        <v>#REF!</v>
      </c>
      <c r="L18" s="128" t="e">
        <f t="shared" si="1"/>
        <v>#REF!</v>
      </c>
      <c r="M18" s="163" t="e">
        <f>VLOOKUP(A18,[0]!LİSTE,32)</f>
        <v>#REF!</v>
      </c>
      <c r="N18" s="129" t="e">
        <f>VLOOKUP(A18,[0]!LİSTE,33)</f>
        <v>#REF!</v>
      </c>
      <c r="O18" s="129" t="e">
        <f>VLOOKUP(A18,[0]!LİSTE,34)</f>
        <v>#REF!</v>
      </c>
      <c r="P18" s="130" t="e">
        <f>VLOOKUP(A18,[0]!LİSTE,31)</f>
        <v>#REF!</v>
      </c>
      <c r="Q18" s="129" t="e">
        <f>VLOOKUP(A18,[0]!LİSTE,38)</f>
        <v>#REF!</v>
      </c>
      <c r="R18" s="129" t="e">
        <f>VLOOKUP(A18,[0]!LİSTE,39)</f>
        <v>#REF!</v>
      </c>
      <c r="S18" s="130" t="e">
        <f>VLOOKUP(A18,[0]!LİSTE,41)</f>
        <v>#REF!</v>
      </c>
      <c r="T18" s="127" t="e">
        <f t="shared" si="2"/>
        <v>#REF!</v>
      </c>
    </row>
    <row r="19" spans="1:20" s="121" customFormat="1" ht="15.95" customHeight="1">
      <c r="A19" s="122">
        <v>16</v>
      </c>
      <c r="B19" s="123" t="e">
        <f>VLOOKUP(A19,[0]!LİSTE,2)</f>
        <v>#REF!</v>
      </c>
      <c r="C19" s="124" t="e">
        <f>VLOOKUP(A19,[0]!LİSTE,11)</f>
        <v>#REF!</v>
      </c>
      <c r="D19" s="125" t="e">
        <f>VLOOKUP(A19,[0]!LİSTE,17)</f>
        <v>#REF!</v>
      </c>
      <c r="E19" s="124" t="e">
        <f>IF(B19&lt;0="",,VLOOKUP(A19,[0]!LİSTE,18))</f>
        <v>#REF!</v>
      </c>
      <c r="F19" s="126" t="e">
        <f>VLOOKUP(A19,[0]!LİSTE,20)</f>
        <v>#REF!</v>
      </c>
      <c r="G19" s="126" t="e">
        <f>VLOOKUP(A19,[0]!LİSTE,21)</f>
        <v>#REF!</v>
      </c>
      <c r="H19" s="126" t="e">
        <f>VLOOKUP(A19,[0]!LİSTE,26)</f>
        <v>#REF!</v>
      </c>
      <c r="I19" s="126" t="e">
        <f>VLOOKUP(A19,[0]!LİSTE,28)</f>
        <v>#REF!</v>
      </c>
      <c r="J19" s="125" t="e">
        <f>VLOOKUP(A19,[0]!LİSTE,30)</f>
        <v>#REF!</v>
      </c>
      <c r="K19" s="127" t="e">
        <f t="shared" si="0"/>
        <v>#REF!</v>
      </c>
      <c r="L19" s="128" t="e">
        <f t="shared" si="1"/>
        <v>#REF!</v>
      </c>
      <c r="M19" s="163" t="e">
        <f>VLOOKUP(A19,[0]!LİSTE,32)</f>
        <v>#REF!</v>
      </c>
      <c r="N19" s="129" t="e">
        <f>VLOOKUP(A19,[0]!LİSTE,33)</f>
        <v>#REF!</v>
      </c>
      <c r="O19" s="129" t="e">
        <f>VLOOKUP(A19,[0]!LİSTE,34)</f>
        <v>#REF!</v>
      </c>
      <c r="P19" s="130" t="e">
        <f>VLOOKUP(A19,[0]!LİSTE,31)</f>
        <v>#REF!</v>
      </c>
      <c r="Q19" s="129" t="e">
        <f>VLOOKUP(A19,[0]!LİSTE,38)</f>
        <v>#REF!</v>
      </c>
      <c r="R19" s="129" t="e">
        <f>VLOOKUP(A19,[0]!LİSTE,39)</f>
        <v>#REF!</v>
      </c>
      <c r="S19" s="130" t="e">
        <f>VLOOKUP(A19,[0]!LİSTE,41)</f>
        <v>#REF!</v>
      </c>
      <c r="T19" s="127" t="e">
        <f t="shared" si="2"/>
        <v>#REF!</v>
      </c>
    </row>
    <row r="20" spans="1:20" s="121" customFormat="1" ht="15.95" customHeight="1">
      <c r="A20" s="122">
        <v>17</v>
      </c>
      <c r="B20" s="123" t="e">
        <f>VLOOKUP(A20,[0]!LİSTE,2)</f>
        <v>#REF!</v>
      </c>
      <c r="C20" s="124" t="e">
        <f>VLOOKUP(A20,[0]!LİSTE,11)</f>
        <v>#REF!</v>
      </c>
      <c r="D20" s="125" t="e">
        <f>VLOOKUP(A20,[0]!LİSTE,17)</f>
        <v>#REF!</v>
      </c>
      <c r="E20" s="124" t="e">
        <f>IF(B20&lt;0="",,VLOOKUP(A20,[0]!LİSTE,18))</f>
        <v>#REF!</v>
      </c>
      <c r="F20" s="126" t="e">
        <f>VLOOKUP(A20,[0]!LİSTE,20)</f>
        <v>#REF!</v>
      </c>
      <c r="G20" s="126" t="e">
        <f>VLOOKUP(A20,[0]!LİSTE,21)</f>
        <v>#REF!</v>
      </c>
      <c r="H20" s="126" t="e">
        <f>VLOOKUP(A20,[0]!LİSTE,26)</f>
        <v>#REF!</v>
      </c>
      <c r="I20" s="126" t="e">
        <f>VLOOKUP(A20,[0]!LİSTE,28)</f>
        <v>#REF!</v>
      </c>
      <c r="J20" s="125" t="e">
        <f>VLOOKUP(A20,[0]!LİSTE,30)</f>
        <v>#REF!</v>
      </c>
      <c r="K20" s="127" t="e">
        <f t="shared" si="0"/>
        <v>#REF!</v>
      </c>
      <c r="L20" s="128" t="e">
        <f t="shared" si="1"/>
        <v>#REF!</v>
      </c>
      <c r="M20" s="163" t="e">
        <f>VLOOKUP(A20,[0]!LİSTE,32)</f>
        <v>#REF!</v>
      </c>
      <c r="N20" s="129" t="e">
        <f>VLOOKUP(A20,[0]!LİSTE,33)</f>
        <v>#REF!</v>
      </c>
      <c r="O20" s="129" t="e">
        <f>VLOOKUP(A20,[0]!LİSTE,34)</f>
        <v>#REF!</v>
      </c>
      <c r="P20" s="130" t="e">
        <f>VLOOKUP(A20,[0]!LİSTE,31)</f>
        <v>#REF!</v>
      </c>
      <c r="Q20" s="129" t="e">
        <f>VLOOKUP(A20,[0]!LİSTE,38)</f>
        <v>#REF!</v>
      </c>
      <c r="R20" s="129" t="e">
        <f>VLOOKUP(A20,[0]!LİSTE,39)</f>
        <v>#REF!</v>
      </c>
      <c r="S20" s="130" t="e">
        <f>VLOOKUP(A20,[0]!LİSTE,41)</f>
        <v>#REF!</v>
      </c>
      <c r="T20" s="127" t="e">
        <f t="shared" si="2"/>
        <v>#REF!</v>
      </c>
    </row>
    <row r="21" spans="1:20" s="121" customFormat="1" ht="15.95" customHeight="1">
      <c r="A21" s="122">
        <v>18</v>
      </c>
      <c r="B21" s="123" t="e">
        <f>VLOOKUP(A21,[0]!LİSTE,2)</f>
        <v>#REF!</v>
      </c>
      <c r="C21" s="124" t="e">
        <f>VLOOKUP(A21,[0]!LİSTE,11)</f>
        <v>#REF!</v>
      </c>
      <c r="D21" s="125" t="e">
        <f>VLOOKUP(A21,[0]!LİSTE,17)</f>
        <v>#REF!</v>
      </c>
      <c r="E21" s="124" t="e">
        <f>IF(B21&lt;0="",,VLOOKUP(A21,[0]!LİSTE,18))</f>
        <v>#REF!</v>
      </c>
      <c r="F21" s="126" t="e">
        <f>VLOOKUP(A21,[0]!LİSTE,20)</f>
        <v>#REF!</v>
      </c>
      <c r="G21" s="126" t="e">
        <f>VLOOKUP(A21,[0]!LİSTE,21)</f>
        <v>#REF!</v>
      </c>
      <c r="H21" s="126" t="e">
        <f>VLOOKUP(A21,[0]!LİSTE,26)</f>
        <v>#REF!</v>
      </c>
      <c r="I21" s="126" t="e">
        <f>VLOOKUP(A21,[0]!LİSTE,28)</f>
        <v>#REF!</v>
      </c>
      <c r="J21" s="125" t="e">
        <f>VLOOKUP(A21,[0]!LİSTE,30)</f>
        <v>#REF!</v>
      </c>
      <c r="K21" s="127" t="e">
        <f t="shared" si="0"/>
        <v>#REF!</v>
      </c>
      <c r="L21" s="128" t="e">
        <f t="shared" si="1"/>
        <v>#REF!</v>
      </c>
      <c r="M21" s="163" t="e">
        <f>VLOOKUP(A21,[0]!LİSTE,32)</f>
        <v>#REF!</v>
      </c>
      <c r="N21" s="129" t="e">
        <f>VLOOKUP(A21,[0]!LİSTE,33)</f>
        <v>#REF!</v>
      </c>
      <c r="O21" s="129" t="e">
        <f>VLOOKUP(A21,[0]!LİSTE,34)</f>
        <v>#REF!</v>
      </c>
      <c r="P21" s="130" t="e">
        <f>VLOOKUP(A21,[0]!LİSTE,31)</f>
        <v>#REF!</v>
      </c>
      <c r="Q21" s="129" t="e">
        <f>VLOOKUP(A21,[0]!LİSTE,38)</f>
        <v>#REF!</v>
      </c>
      <c r="R21" s="129" t="e">
        <f>VLOOKUP(A21,[0]!LİSTE,39)</f>
        <v>#REF!</v>
      </c>
      <c r="S21" s="130" t="e">
        <f>VLOOKUP(A21,[0]!LİSTE,41)</f>
        <v>#REF!</v>
      </c>
      <c r="T21" s="127" t="e">
        <f t="shared" si="2"/>
        <v>#REF!</v>
      </c>
    </row>
    <row r="22" spans="1:20" s="121" customFormat="1" ht="15.95" customHeight="1">
      <c r="A22" s="122">
        <v>19</v>
      </c>
      <c r="B22" s="123" t="e">
        <f>VLOOKUP(A22,[0]!LİSTE,2)</f>
        <v>#REF!</v>
      </c>
      <c r="C22" s="124" t="e">
        <f>VLOOKUP(A22,[0]!LİSTE,11)</f>
        <v>#REF!</v>
      </c>
      <c r="D22" s="125" t="e">
        <f>VLOOKUP(A22,[0]!LİSTE,17)</f>
        <v>#REF!</v>
      </c>
      <c r="E22" s="124" t="e">
        <f>IF(B22&lt;0="",,VLOOKUP(A22,[0]!LİSTE,18))</f>
        <v>#REF!</v>
      </c>
      <c r="F22" s="126" t="e">
        <f>VLOOKUP(A22,[0]!LİSTE,20)</f>
        <v>#REF!</v>
      </c>
      <c r="G22" s="126" t="e">
        <f>VLOOKUP(A22,[0]!LİSTE,21)</f>
        <v>#REF!</v>
      </c>
      <c r="H22" s="126" t="e">
        <f>VLOOKUP(A22,[0]!LİSTE,26)</f>
        <v>#REF!</v>
      </c>
      <c r="I22" s="126" t="e">
        <f>VLOOKUP(A22,[0]!LİSTE,28)</f>
        <v>#REF!</v>
      </c>
      <c r="J22" s="125" t="e">
        <f>VLOOKUP(A22,[0]!LİSTE,30)</f>
        <v>#REF!</v>
      </c>
      <c r="K22" s="127" t="e">
        <f t="shared" si="0"/>
        <v>#REF!</v>
      </c>
      <c r="L22" s="128" t="e">
        <f t="shared" si="1"/>
        <v>#REF!</v>
      </c>
      <c r="M22" s="163" t="e">
        <f>VLOOKUP(A22,[0]!LİSTE,32)</f>
        <v>#REF!</v>
      </c>
      <c r="N22" s="129" t="e">
        <f>VLOOKUP(A22,[0]!LİSTE,33)</f>
        <v>#REF!</v>
      </c>
      <c r="O22" s="129" t="e">
        <f>VLOOKUP(A22,[0]!LİSTE,34)</f>
        <v>#REF!</v>
      </c>
      <c r="P22" s="130" t="e">
        <f>VLOOKUP(A22,[0]!LİSTE,31)</f>
        <v>#REF!</v>
      </c>
      <c r="Q22" s="129" t="e">
        <f>VLOOKUP(A22,[0]!LİSTE,38)</f>
        <v>#REF!</v>
      </c>
      <c r="R22" s="129" t="e">
        <f>VLOOKUP(A22,[0]!LİSTE,39)</f>
        <v>#REF!</v>
      </c>
      <c r="S22" s="130" t="e">
        <f>VLOOKUP(A22,[0]!LİSTE,41)</f>
        <v>#REF!</v>
      </c>
      <c r="T22" s="127" t="e">
        <f t="shared" si="2"/>
        <v>#REF!</v>
      </c>
    </row>
    <row r="23" spans="1:20" s="121" customFormat="1" ht="15.95" customHeight="1">
      <c r="A23" s="122">
        <v>20</v>
      </c>
      <c r="B23" s="123" t="e">
        <f>VLOOKUP(A23,[0]!LİSTE,2)</f>
        <v>#REF!</v>
      </c>
      <c r="C23" s="124" t="e">
        <f>VLOOKUP(A23,[0]!LİSTE,11)</f>
        <v>#REF!</v>
      </c>
      <c r="D23" s="125" t="e">
        <f>VLOOKUP(A23,[0]!LİSTE,17)</f>
        <v>#REF!</v>
      </c>
      <c r="E23" s="124" t="e">
        <f>IF(B23&lt;0="",,VLOOKUP(A23,[0]!LİSTE,18))</f>
        <v>#REF!</v>
      </c>
      <c r="F23" s="126" t="e">
        <f>VLOOKUP(A23,[0]!LİSTE,20)</f>
        <v>#REF!</v>
      </c>
      <c r="G23" s="126" t="e">
        <f>VLOOKUP(A23,[0]!LİSTE,21)</f>
        <v>#REF!</v>
      </c>
      <c r="H23" s="126" t="e">
        <f>VLOOKUP(A23,[0]!LİSTE,26)</f>
        <v>#REF!</v>
      </c>
      <c r="I23" s="126" t="e">
        <f>VLOOKUP(A23,[0]!LİSTE,28)</f>
        <v>#REF!</v>
      </c>
      <c r="J23" s="125" t="e">
        <f>VLOOKUP(A23,[0]!LİSTE,30)</f>
        <v>#REF!</v>
      </c>
      <c r="K23" s="127" t="e">
        <f t="shared" si="0"/>
        <v>#REF!</v>
      </c>
      <c r="L23" s="128" t="e">
        <f t="shared" si="1"/>
        <v>#REF!</v>
      </c>
      <c r="M23" s="163" t="e">
        <f>VLOOKUP(A23,[0]!LİSTE,32)</f>
        <v>#REF!</v>
      </c>
      <c r="N23" s="129" t="e">
        <f>VLOOKUP(A23,[0]!LİSTE,33)</f>
        <v>#REF!</v>
      </c>
      <c r="O23" s="129" t="e">
        <f>VLOOKUP(A23,[0]!LİSTE,34)</f>
        <v>#REF!</v>
      </c>
      <c r="P23" s="130" t="e">
        <f>VLOOKUP(A23,[0]!LİSTE,31)</f>
        <v>#REF!</v>
      </c>
      <c r="Q23" s="129" t="e">
        <f>VLOOKUP(A23,[0]!LİSTE,38)</f>
        <v>#REF!</v>
      </c>
      <c r="R23" s="129" t="e">
        <f>VLOOKUP(A23,[0]!LİSTE,39)</f>
        <v>#REF!</v>
      </c>
      <c r="S23" s="130" t="e">
        <f>VLOOKUP(A23,[0]!LİSTE,41)</f>
        <v>#REF!</v>
      </c>
      <c r="T23" s="127" t="e">
        <f t="shared" si="2"/>
        <v>#REF!</v>
      </c>
    </row>
    <row r="24" spans="1:20" s="121" customFormat="1" ht="15.95" customHeight="1">
      <c r="A24" s="122">
        <v>21</v>
      </c>
      <c r="B24" s="123" t="e">
        <f>VLOOKUP(A24,[0]!LİSTE,2)</f>
        <v>#REF!</v>
      </c>
      <c r="C24" s="124" t="e">
        <f>VLOOKUP(A24,[0]!LİSTE,11)</f>
        <v>#REF!</v>
      </c>
      <c r="D24" s="125" t="e">
        <f>VLOOKUP(A24,[0]!LİSTE,17)</f>
        <v>#REF!</v>
      </c>
      <c r="E24" s="124" t="e">
        <f>IF(B24&lt;0="",,VLOOKUP(A24,[0]!LİSTE,18))</f>
        <v>#REF!</v>
      </c>
      <c r="F24" s="126" t="e">
        <f>VLOOKUP(A24,[0]!LİSTE,20)</f>
        <v>#REF!</v>
      </c>
      <c r="G24" s="126" t="e">
        <f>VLOOKUP(A24,[0]!LİSTE,21)</f>
        <v>#REF!</v>
      </c>
      <c r="H24" s="126" t="e">
        <f>VLOOKUP(A24,[0]!LİSTE,26)</f>
        <v>#REF!</v>
      </c>
      <c r="I24" s="126" t="e">
        <f>VLOOKUP(A24,[0]!LİSTE,28)</f>
        <v>#REF!</v>
      </c>
      <c r="J24" s="125" t="e">
        <f>VLOOKUP(A24,[0]!LİSTE,30)</f>
        <v>#REF!</v>
      </c>
      <c r="K24" s="127" t="e">
        <f t="shared" si="0"/>
        <v>#REF!</v>
      </c>
      <c r="L24" s="128" t="e">
        <f t="shared" si="1"/>
        <v>#REF!</v>
      </c>
      <c r="M24" s="163" t="e">
        <f>VLOOKUP(A24,[0]!LİSTE,32)</f>
        <v>#REF!</v>
      </c>
      <c r="N24" s="129" t="e">
        <f>VLOOKUP(A24,[0]!LİSTE,33)</f>
        <v>#REF!</v>
      </c>
      <c r="O24" s="129" t="e">
        <f>VLOOKUP(A24,[0]!LİSTE,34)</f>
        <v>#REF!</v>
      </c>
      <c r="P24" s="130" t="e">
        <f>VLOOKUP(A24,[0]!LİSTE,31)</f>
        <v>#REF!</v>
      </c>
      <c r="Q24" s="129" t="e">
        <f>VLOOKUP(A24,[0]!LİSTE,38)</f>
        <v>#REF!</v>
      </c>
      <c r="R24" s="129" t="e">
        <f>VLOOKUP(A24,[0]!LİSTE,39)</f>
        <v>#REF!</v>
      </c>
      <c r="S24" s="130" t="e">
        <f>VLOOKUP(A24,[0]!LİSTE,41)</f>
        <v>#REF!</v>
      </c>
      <c r="T24" s="127" t="e">
        <f t="shared" si="2"/>
        <v>#REF!</v>
      </c>
    </row>
    <row r="25" spans="1:20" s="121" customFormat="1" ht="15.95" customHeight="1">
      <c r="A25" s="122">
        <v>22</v>
      </c>
      <c r="B25" s="123" t="e">
        <f>VLOOKUP(A25,[0]!LİSTE,2)</f>
        <v>#REF!</v>
      </c>
      <c r="C25" s="124" t="e">
        <f>VLOOKUP(A25,[0]!LİSTE,11)</f>
        <v>#REF!</v>
      </c>
      <c r="D25" s="125" t="e">
        <f>VLOOKUP(A25,[0]!LİSTE,17)</f>
        <v>#REF!</v>
      </c>
      <c r="E25" s="124" t="e">
        <f>IF(B25&lt;0="",,VLOOKUP(A25,[0]!LİSTE,18))</f>
        <v>#REF!</v>
      </c>
      <c r="F25" s="126" t="e">
        <f>VLOOKUP(A25,[0]!LİSTE,20)</f>
        <v>#REF!</v>
      </c>
      <c r="G25" s="126" t="e">
        <f>VLOOKUP(A25,[0]!LİSTE,21)</f>
        <v>#REF!</v>
      </c>
      <c r="H25" s="126" t="e">
        <f>VLOOKUP(A25,[0]!LİSTE,26)</f>
        <v>#REF!</v>
      </c>
      <c r="I25" s="126" t="e">
        <f>VLOOKUP(A25,[0]!LİSTE,28)</f>
        <v>#REF!</v>
      </c>
      <c r="J25" s="125" t="e">
        <f>VLOOKUP(A25,[0]!LİSTE,30)</f>
        <v>#REF!</v>
      </c>
      <c r="K25" s="127" t="e">
        <f t="shared" si="0"/>
        <v>#REF!</v>
      </c>
      <c r="L25" s="128" t="e">
        <f t="shared" si="1"/>
        <v>#REF!</v>
      </c>
      <c r="M25" s="163" t="e">
        <f>VLOOKUP(A25,[0]!LİSTE,32)</f>
        <v>#REF!</v>
      </c>
      <c r="N25" s="129" t="e">
        <f>VLOOKUP(A25,[0]!LİSTE,33)</f>
        <v>#REF!</v>
      </c>
      <c r="O25" s="129" t="e">
        <f>VLOOKUP(A25,[0]!LİSTE,34)</f>
        <v>#REF!</v>
      </c>
      <c r="P25" s="130" t="e">
        <f>VLOOKUP(A25,[0]!LİSTE,31)</f>
        <v>#REF!</v>
      </c>
      <c r="Q25" s="129" t="e">
        <f>VLOOKUP(A25,[0]!LİSTE,38)</f>
        <v>#REF!</v>
      </c>
      <c r="R25" s="129" t="e">
        <f>VLOOKUP(A25,[0]!LİSTE,39)</f>
        <v>#REF!</v>
      </c>
      <c r="S25" s="130" t="e">
        <f>VLOOKUP(A25,[0]!LİSTE,41)</f>
        <v>#REF!</v>
      </c>
      <c r="T25" s="127" t="e">
        <f t="shared" si="2"/>
        <v>#REF!</v>
      </c>
    </row>
    <row r="26" spans="1:20" s="121" customFormat="1" ht="15.95" customHeight="1">
      <c r="A26" s="122">
        <v>23</v>
      </c>
      <c r="B26" s="123" t="e">
        <f>VLOOKUP(A26,[0]!LİSTE,2)</f>
        <v>#REF!</v>
      </c>
      <c r="C26" s="124" t="e">
        <f>VLOOKUP(A26,[0]!LİSTE,11)</f>
        <v>#REF!</v>
      </c>
      <c r="D26" s="125" t="e">
        <f>VLOOKUP(A26,[0]!LİSTE,17)</f>
        <v>#REF!</v>
      </c>
      <c r="E26" s="124" t="e">
        <f>IF(B26&lt;0="",,VLOOKUP(A26,[0]!LİSTE,18))</f>
        <v>#REF!</v>
      </c>
      <c r="F26" s="126" t="e">
        <f>VLOOKUP(A26,[0]!LİSTE,20)</f>
        <v>#REF!</v>
      </c>
      <c r="G26" s="126" t="e">
        <f>VLOOKUP(A26,[0]!LİSTE,21)</f>
        <v>#REF!</v>
      </c>
      <c r="H26" s="126" t="e">
        <f>VLOOKUP(A26,[0]!LİSTE,26)</f>
        <v>#REF!</v>
      </c>
      <c r="I26" s="126" t="e">
        <f>VLOOKUP(A26,[0]!LİSTE,28)</f>
        <v>#REF!</v>
      </c>
      <c r="J26" s="125" t="e">
        <f>VLOOKUP(A26,[0]!LİSTE,30)</f>
        <v>#REF!</v>
      </c>
      <c r="K26" s="127" t="e">
        <f t="shared" si="0"/>
        <v>#REF!</v>
      </c>
      <c r="L26" s="128" t="e">
        <f t="shared" si="1"/>
        <v>#REF!</v>
      </c>
      <c r="M26" s="163" t="e">
        <f>VLOOKUP(A26,[0]!LİSTE,32)</f>
        <v>#REF!</v>
      </c>
      <c r="N26" s="129" t="e">
        <f>VLOOKUP(A26,[0]!LİSTE,33)</f>
        <v>#REF!</v>
      </c>
      <c r="O26" s="129" t="e">
        <f>VLOOKUP(A26,[0]!LİSTE,34)</f>
        <v>#REF!</v>
      </c>
      <c r="P26" s="130" t="e">
        <f>VLOOKUP(A26,[0]!LİSTE,31)</f>
        <v>#REF!</v>
      </c>
      <c r="Q26" s="129" t="e">
        <f>VLOOKUP(A26,[0]!LİSTE,38)</f>
        <v>#REF!</v>
      </c>
      <c r="R26" s="129" t="e">
        <f>VLOOKUP(A26,[0]!LİSTE,39)</f>
        <v>#REF!</v>
      </c>
      <c r="S26" s="130" t="e">
        <f>VLOOKUP(A26,[0]!LİSTE,41)</f>
        <v>#REF!</v>
      </c>
      <c r="T26" s="127" t="e">
        <f t="shared" si="2"/>
        <v>#REF!</v>
      </c>
    </row>
    <row r="27" spans="1:20" s="121" customFormat="1" ht="15.95" customHeight="1">
      <c r="A27" s="122">
        <v>24</v>
      </c>
      <c r="B27" s="123" t="e">
        <f>VLOOKUP(A27,[0]!LİSTE,2)</f>
        <v>#REF!</v>
      </c>
      <c r="C27" s="124" t="e">
        <f>VLOOKUP(A27,[0]!LİSTE,11)</f>
        <v>#REF!</v>
      </c>
      <c r="D27" s="125" t="e">
        <f>VLOOKUP(A27,[0]!LİSTE,17)</f>
        <v>#REF!</v>
      </c>
      <c r="E27" s="124" t="e">
        <f>IF(B27&lt;0="",,VLOOKUP(A27,[0]!LİSTE,18))</f>
        <v>#REF!</v>
      </c>
      <c r="F27" s="126" t="e">
        <f>VLOOKUP(A27,[0]!LİSTE,20)</f>
        <v>#REF!</v>
      </c>
      <c r="G27" s="126" t="e">
        <f>VLOOKUP(A27,[0]!LİSTE,21)</f>
        <v>#REF!</v>
      </c>
      <c r="H27" s="126" t="e">
        <f>VLOOKUP(A27,[0]!LİSTE,26)</f>
        <v>#REF!</v>
      </c>
      <c r="I27" s="126" t="e">
        <f>VLOOKUP(A27,[0]!LİSTE,28)</f>
        <v>#REF!</v>
      </c>
      <c r="J27" s="125" t="e">
        <f>VLOOKUP(A27,[0]!LİSTE,30)</f>
        <v>#REF!</v>
      </c>
      <c r="K27" s="127" t="e">
        <f t="shared" si="0"/>
        <v>#REF!</v>
      </c>
      <c r="L27" s="128" t="e">
        <f t="shared" si="1"/>
        <v>#REF!</v>
      </c>
      <c r="M27" s="163" t="e">
        <f>VLOOKUP(A27,[0]!LİSTE,32)</f>
        <v>#REF!</v>
      </c>
      <c r="N27" s="129" t="e">
        <f>VLOOKUP(A27,[0]!LİSTE,33)</f>
        <v>#REF!</v>
      </c>
      <c r="O27" s="129" t="e">
        <f>VLOOKUP(A27,[0]!LİSTE,34)</f>
        <v>#REF!</v>
      </c>
      <c r="P27" s="130" t="e">
        <f>VLOOKUP(A27,[0]!LİSTE,31)</f>
        <v>#REF!</v>
      </c>
      <c r="Q27" s="129" t="e">
        <f>VLOOKUP(A27,[0]!LİSTE,38)</f>
        <v>#REF!</v>
      </c>
      <c r="R27" s="129" t="e">
        <f>VLOOKUP(A27,[0]!LİSTE,39)</f>
        <v>#REF!</v>
      </c>
      <c r="S27" s="130" t="e">
        <f>VLOOKUP(A27,[0]!LİSTE,41)</f>
        <v>#REF!</v>
      </c>
      <c r="T27" s="127" t="e">
        <f t="shared" si="2"/>
        <v>#REF!</v>
      </c>
    </row>
    <row r="28" spans="1:20" s="121" customFormat="1" ht="15.95" customHeight="1">
      <c r="A28" s="122">
        <v>25</v>
      </c>
      <c r="B28" s="123" t="e">
        <f>VLOOKUP(A28,[0]!LİSTE,2)</f>
        <v>#REF!</v>
      </c>
      <c r="C28" s="124" t="e">
        <f>VLOOKUP(A28,[0]!LİSTE,11)</f>
        <v>#REF!</v>
      </c>
      <c r="D28" s="125" t="e">
        <f>VLOOKUP(A28,[0]!LİSTE,17)</f>
        <v>#REF!</v>
      </c>
      <c r="E28" s="124" t="e">
        <f>IF(B28&lt;0="",,VLOOKUP(A28,[0]!LİSTE,18))</f>
        <v>#REF!</v>
      </c>
      <c r="F28" s="126" t="e">
        <f>VLOOKUP(A28,[0]!LİSTE,20)</f>
        <v>#REF!</v>
      </c>
      <c r="G28" s="126" t="e">
        <f>VLOOKUP(A28,[0]!LİSTE,21)</f>
        <v>#REF!</v>
      </c>
      <c r="H28" s="126" t="e">
        <f>VLOOKUP(A28,[0]!LİSTE,26)</f>
        <v>#REF!</v>
      </c>
      <c r="I28" s="126" t="e">
        <f>VLOOKUP(A28,[0]!LİSTE,28)</f>
        <v>#REF!</v>
      </c>
      <c r="J28" s="125" t="e">
        <f>VLOOKUP(A28,[0]!LİSTE,30)</f>
        <v>#REF!</v>
      </c>
      <c r="K28" s="127" t="e">
        <f t="shared" si="0"/>
        <v>#REF!</v>
      </c>
      <c r="L28" s="128" t="e">
        <f t="shared" si="1"/>
        <v>#REF!</v>
      </c>
      <c r="M28" s="163" t="e">
        <f>VLOOKUP(A28,[0]!LİSTE,32)</f>
        <v>#REF!</v>
      </c>
      <c r="N28" s="129" t="e">
        <f>VLOOKUP(A28,[0]!LİSTE,33)</f>
        <v>#REF!</v>
      </c>
      <c r="O28" s="129" t="e">
        <f>VLOOKUP(A28,[0]!LİSTE,34)</f>
        <v>#REF!</v>
      </c>
      <c r="P28" s="130" t="e">
        <f>VLOOKUP(A28,[0]!LİSTE,31)</f>
        <v>#REF!</v>
      </c>
      <c r="Q28" s="129" t="e">
        <f>VLOOKUP(A28,[0]!LİSTE,38)</f>
        <v>#REF!</v>
      </c>
      <c r="R28" s="129" t="e">
        <f>VLOOKUP(A28,[0]!LİSTE,39)</f>
        <v>#REF!</v>
      </c>
      <c r="S28" s="130" t="e">
        <f>VLOOKUP(A28,[0]!LİSTE,41)</f>
        <v>#REF!</v>
      </c>
      <c r="T28" s="127" t="e">
        <f t="shared" si="2"/>
        <v>#REF!</v>
      </c>
    </row>
    <row r="29" spans="1:20" s="121" customFormat="1" ht="15.95" customHeight="1">
      <c r="A29" s="122">
        <v>26</v>
      </c>
      <c r="B29" s="123" t="e">
        <f>VLOOKUP(A29,[0]!LİSTE,2)</f>
        <v>#REF!</v>
      </c>
      <c r="C29" s="124" t="e">
        <f>VLOOKUP(A29,[0]!LİSTE,11)</f>
        <v>#REF!</v>
      </c>
      <c r="D29" s="125" t="e">
        <f>VLOOKUP(A29,[0]!LİSTE,17)</f>
        <v>#REF!</v>
      </c>
      <c r="E29" s="124" t="e">
        <f>IF(B29&lt;0="",,VLOOKUP(A29,[0]!LİSTE,18))</f>
        <v>#REF!</v>
      </c>
      <c r="F29" s="126" t="e">
        <f>VLOOKUP(A29,[0]!LİSTE,20)</f>
        <v>#REF!</v>
      </c>
      <c r="G29" s="126" t="e">
        <f>VLOOKUP(A29,[0]!LİSTE,21)</f>
        <v>#REF!</v>
      </c>
      <c r="H29" s="126" t="e">
        <f>VLOOKUP(A29,[0]!LİSTE,26)</f>
        <v>#REF!</v>
      </c>
      <c r="I29" s="126" t="e">
        <f>VLOOKUP(A29,[0]!LİSTE,28)</f>
        <v>#REF!</v>
      </c>
      <c r="J29" s="125" t="e">
        <f>VLOOKUP(A29,[0]!LİSTE,30)</f>
        <v>#REF!</v>
      </c>
      <c r="K29" s="127" t="e">
        <f t="shared" si="0"/>
        <v>#REF!</v>
      </c>
      <c r="L29" s="128" t="e">
        <f t="shared" si="1"/>
        <v>#REF!</v>
      </c>
      <c r="M29" s="163" t="e">
        <f>VLOOKUP(A29,[0]!LİSTE,32)</f>
        <v>#REF!</v>
      </c>
      <c r="N29" s="129" t="e">
        <f>VLOOKUP(A29,[0]!LİSTE,33)</f>
        <v>#REF!</v>
      </c>
      <c r="O29" s="129" t="e">
        <f>VLOOKUP(A29,[0]!LİSTE,34)</f>
        <v>#REF!</v>
      </c>
      <c r="P29" s="130" t="e">
        <f>VLOOKUP(A29,[0]!LİSTE,31)</f>
        <v>#REF!</v>
      </c>
      <c r="Q29" s="129" t="e">
        <f>VLOOKUP(A29,[0]!LİSTE,38)</f>
        <v>#REF!</v>
      </c>
      <c r="R29" s="129" t="e">
        <f>VLOOKUP(A29,[0]!LİSTE,39)</f>
        <v>#REF!</v>
      </c>
      <c r="S29" s="130" t="e">
        <f>VLOOKUP(A29,[0]!LİSTE,41)</f>
        <v>#REF!</v>
      </c>
      <c r="T29" s="127" t="e">
        <f t="shared" si="2"/>
        <v>#REF!</v>
      </c>
    </row>
    <row r="30" spans="1:20" s="121" customFormat="1" ht="15.95" customHeight="1">
      <c r="A30" s="122">
        <v>27</v>
      </c>
      <c r="B30" s="123" t="e">
        <f>VLOOKUP(A30,[0]!LİSTE,2)</f>
        <v>#REF!</v>
      </c>
      <c r="C30" s="124" t="e">
        <f>VLOOKUP(A30,[0]!LİSTE,11)</f>
        <v>#REF!</v>
      </c>
      <c r="D30" s="125" t="e">
        <f>VLOOKUP(A30,[0]!LİSTE,17)</f>
        <v>#REF!</v>
      </c>
      <c r="E30" s="124" t="e">
        <f>IF(B30&lt;0="",,VLOOKUP(A30,[0]!LİSTE,18))</f>
        <v>#REF!</v>
      </c>
      <c r="F30" s="126" t="e">
        <f>VLOOKUP(A30,[0]!LİSTE,20)</f>
        <v>#REF!</v>
      </c>
      <c r="G30" s="126" t="e">
        <f>VLOOKUP(A30,[0]!LİSTE,21)</f>
        <v>#REF!</v>
      </c>
      <c r="H30" s="126" t="e">
        <f>VLOOKUP(A30,[0]!LİSTE,26)</f>
        <v>#REF!</v>
      </c>
      <c r="I30" s="126" t="e">
        <f>VLOOKUP(A30,[0]!LİSTE,28)</f>
        <v>#REF!</v>
      </c>
      <c r="J30" s="125" t="e">
        <f>VLOOKUP(A30,[0]!LİSTE,30)</f>
        <v>#REF!</v>
      </c>
      <c r="K30" s="127" t="e">
        <f t="shared" si="0"/>
        <v>#REF!</v>
      </c>
      <c r="L30" s="128" t="e">
        <f t="shared" si="1"/>
        <v>#REF!</v>
      </c>
      <c r="M30" s="163" t="e">
        <f>VLOOKUP(A30,[0]!LİSTE,32)</f>
        <v>#REF!</v>
      </c>
      <c r="N30" s="129" t="e">
        <f>VLOOKUP(A30,[0]!LİSTE,33)</f>
        <v>#REF!</v>
      </c>
      <c r="O30" s="129" t="e">
        <f>VLOOKUP(A30,[0]!LİSTE,34)</f>
        <v>#REF!</v>
      </c>
      <c r="P30" s="130" t="e">
        <f>VLOOKUP(A30,[0]!LİSTE,31)</f>
        <v>#REF!</v>
      </c>
      <c r="Q30" s="129" t="e">
        <f>VLOOKUP(A30,[0]!LİSTE,38)</f>
        <v>#REF!</v>
      </c>
      <c r="R30" s="129" t="e">
        <f>VLOOKUP(A30,[0]!LİSTE,39)</f>
        <v>#REF!</v>
      </c>
      <c r="S30" s="130" t="e">
        <f>VLOOKUP(A30,[0]!LİSTE,41)</f>
        <v>#REF!</v>
      </c>
      <c r="T30" s="127" t="e">
        <f t="shared" si="2"/>
        <v>#REF!</v>
      </c>
    </row>
    <row r="31" spans="1:20" s="121" customFormat="1" ht="15.95" customHeight="1">
      <c r="A31" s="122">
        <v>28</v>
      </c>
      <c r="B31" s="123" t="e">
        <f>VLOOKUP(A31,[0]!LİSTE,2)</f>
        <v>#REF!</v>
      </c>
      <c r="C31" s="124" t="e">
        <f>VLOOKUP(A31,[0]!LİSTE,11)</f>
        <v>#REF!</v>
      </c>
      <c r="D31" s="125" t="e">
        <f>VLOOKUP(A31,[0]!LİSTE,17)</f>
        <v>#REF!</v>
      </c>
      <c r="E31" s="124" t="e">
        <f>IF(B31&lt;0="",,VLOOKUP(A31,[0]!LİSTE,18))</f>
        <v>#REF!</v>
      </c>
      <c r="F31" s="126" t="e">
        <f>VLOOKUP(A31,[0]!LİSTE,20)</f>
        <v>#REF!</v>
      </c>
      <c r="G31" s="126" t="e">
        <f>VLOOKUP(A31,[0]!LİSTE,21)</f>
        <v>#REF!</v>
      </c>
      <c r="H31" s="126" t="e">
        <f>VLOOKUP(A31,[0]!LİSTE,26)</f>
        <v>#REF!</v>
      </c>
      <c r="I31" s="126" t="e">
        <f>VLOOKUP(A31,[0]!LİSTE,28)</f>
        <v>#REF!</v>
      </c>
      <c r="J31" s="125" t="e">
        <f>VLOOKUP(A31,[0]!LİSTE,30)</f>
        <v>#REF!</v>
      </c>
      <c r="K31" s="127" t="e">
        <f t="shared" si="0"/>
        <v>#REF!</v>
      </c>
      <c r="L31" s="128" t="e">
        <f t="shared" si="1"/>
        <v>#REF!</v>
      </c>
      <c r="M31" s="163" t="e">
        <f>VLOOKUP(A31,[0]!LİSTE,32)</f>
        <v>#REF!</v>
      </c>
      <c r="N31" s="129" t="e">
        <f>VLOOKUP(A31,[0]!LİSTE,33)</f>
        <v>#REF!</v>
      </c>
      <c r="O31" s="129" t="e">
        <f>VLOOKUP(A31,[0]!LİSTE,34)</f>
        <v>#REF!</v>
      </c>
      <c r="P31" s="130" t="e">
        <f>VLOOKUP(A31,[0]!LİSTE,31)</f>
        <v>#REF!</v>
      </c>
      <c r="Q31" s="129" t="e">
        <f>VLOOKUP(A31,[0]!LİSTE,38)</f>
        <v>#REF!</v>
      </c>
      <c r="R31" s="129" t="e">
        <f>VLOOKUP(A31,[0]!LİSTE,39)</f>
        <v>#REF!</v>
      </c>
      <c r="S31" s="130" t="e">
        <f>VLOOKUP(A31,[0]!LİSTE,41)</f>
        <v>#REF!</v>
      </c>
      <c r="T31" s="127" t="e">
        <f t="shared" si="2"/>
        <v>#REF!</v>
      </c>
    </row>
    <row r="32" spans="1:20" s="121" customFormat="1" ht="15.95" customHeight="1">
      <c r="A32" s="122">
        <v>29</v>
      </c>
      <c r="B32" s="123" t="e">
        <f>VLOOKUP(A32,[0]!LİSTE,2)</f>
        <v>#REF!</v>
      </c>
      <c r="C32" s="124" t="e">
        <f>VLOOKUP(A32,[0]!LİSTE,11)</f>
        <v>#REF!</v>
      </c>
      <c r="D32" s="125" t="e">
        <f>VLOOKUP(A32,[0]!LİSTE,17)</f>
        <v>#REF!</v>
      </c>
      <c r="E32" s="124" t="e">
        <f>IF(B32&lt;0="",,VLOOKUP(A32,[0]!LİSTE,18))</f>
        <v>#REF!</v>
      </c>
      <c r="F32" s="126" t="e">
        <f>VLOOKUP(A32,[0]!LİSTE,20)</f>
        <v>#REF!</v>
      </c>
      <c r="G32" s="126" t="e">
        <f>VLOOKUP(A32,[0]!LİSTE,21)</f>
        <v>#REF!</v>
      </c>
      <c r="H32" s="126" t="e">
        <f>VLOOKUP(A32,[0]!LİSTE,26)</f>
        <v>#REF!</v>
      </c>
      <c r="I32" s="126" t="e">
        <f>VLOOKUP(A32,[0]!LİSTE,28)</f>
        <v>#REF!</v>
      </c>
      <c r="J32" s="125" t="e">
        <f>VLOOKUP(A32,[0]!LİSTE,30)</f>
        <v>#REF!</v>
      </c>
      <c r="K32" s="127" t="e">
        <f t="shared" si="0"/>
        <v>#REF!</v>
      </c>
      <c r="L32" s="128" t="e">
        <f t="shared" si="1"/>
        <v>#REF!</v>
      </c>
      <c r="M32" s="163" t="e">
        <f>VLOOKUP(A32,[0]!LİSTE,32)</f>
        <v>#REF!</v>
      </c>
      <c r="N32" s="129" t="e">
        <f>VLOOKUP(A32,[0]!LİSTE,33)</f>
        <v>#REF!</v>
      </c>
      <c r="O32" s="129" t="e">
        <f>VLOOKUP(A32,[0]!LİSTE,34)</f>
        <v>#REF!</v>
      </c>
      <c r="P32" s="130" t="e">
        <f>VLOOKUP(A32,[0]!LİSTE,31)</f>
        <v>#REF!</v>
      </c>
      <c r="Q32" s="129" t="e">
        <f>VLOOKUP(A32,[0]!LİSTE,38)</f>
        <v>#REF!</v>
      </c>
      <c r="R32" s="129" t="e">
        <f>VLOOKUP(A32,[0]!LİSTE,39)</f>
        <v>#REF!</v>
      </c>
      <c r="S32" s="130" t="e">
        <f>VLOOKUP(A32,[0]!LİSTE,41)</f>
        <v>#REF!</v>
      </c>
      <c r="T32" s="127" t="e">
        <f t="shared" si="2"/>
        <v>#REF!</v>
      </c>
    </row>
    <row r="33" spans="1:20" s="121" customFormat="1" ht="15.95" customHeight="1">
      <c r="A33" s="122">
        <v>30</v>
      </c>
      <c r="B33" s="123" t="e">
        <f>VLOOKUP(A33,[0]!LİSTE,2)</f>
        <v>#REF!</v>
      </c>
      <c r="C33" s="124" t="e">
        <f>VLOOKUP(A33,[0]!LİSTE,11)</f>
        <v>#REF!</v>
      </c>
      <c r="D33" s="125" t="e">
        <f>VLOOKUP(A33,[0]!LİSTE,17)</f>
        <v>#REF!</v>
      </c>
      <c r="E33" s="124" t="e">
        <f>IF(B33&lt;0="",,VLOOKUP(A33,[0]!LİSTE,18))</f>
        <v>#REF!</v>
      </c>
      <c r="F33" s="126" t="e">
        <f>VLOOKUP(A33,[0]!LİSTE,20)</f>
        <v>#REF!</v>
      </c>
      <c r="G33" s="126" t="e">
        <f>VLOOKUP(A33,[0]!LİSTE,21)</f>
        <v>#REF!</v>
      </c>
      <c r="H33" s="126" t="e">
        <f>VLOOKUP(A33,[0]!LİSTE,26)</f>
        <v>#REF!</v>
      </c>
      <c r="I33" s="126" t="e">
        <f>VLOOKUP(A33,[0]!LİSTE,28)</f>
        <v>#REF!</v>
      </c>
      <c r="J33" s="125" t="e">
        <f>VLOOKUP(A33,[0]!LİSTE,30)</f>
        <v>#REF!</v>
      </c>
      <c r="K33" s="127" t="e">
        <f t="shared" si="0"/>
        <v>#REF!</v>
      </c>
      <c r="L33" s="128" t="e">
        <f t="shared" si="1"/>
        <v>#REF!</v>
      </c>
      <c r="M33" s="163" t="e">
        <f>VLOOKUP(A33,[0]!LİSTE,32)</f>
        <v>#REF!</v>
      </c>
      <c r="N33" s="129" t="e">
        <f>VLOOKUP(A33,[0]!LİSTE,33)</f>
        <v>#REF!</v>
      </c>
      <c r="O33" s="129" t="e">
        <f>VLOOKUP(A33,[0]!LİSTE,34)</f>
        <v>#REF!</v>
      </c>
      <c r="P33" s="130" t="e">
        <f>VLOOKUP(A33,[0]!LİSTE,31)</f>
        <v>#REF!</v>
      </c>
      <c r="Q33" s="129" t="e">
        <f>VLOOKUP(A33,[0]!LİSTE,38)</f>
        <v>#REF!</v>
      </c>
      <c r="R33" s="129" t="e">
        <f>VLOOKUP(A33,[0]!LİSTE,39)</f>
        <v>#REF!</v>
      </c>
      <c r="S33" s="130" t="e">
        <f>VLOOKUP(A33,[0]!LİSTE,41)</f>
        <v>#REF!</v>
      </c>
      <c r="T33" s="127" t="e">
        <f t="shared" si="2"/>
        <v>#REF!</v>
      </c>
    </row>
    <row r="34" spans="1:20" s="121" customFormat="1" ht="15.95" customHeight="1">
      <c r="A34" s="122">
        <v>31</v>
      </c>
      <c r="B34" s="123" t="e">
        <f>VLOOKUP(A34,[0]!LİSTE,2)</f>
        <v>#REF!</v>
      </c>
      <c r="C34" s="124" t="e">
        <f>VLOOKUP(A34,[0]!LİSTE,11)</f>
        <v>#REF!</v>
      </c>
      <c r="D34" s="125" t="e">
        <f>VLOOKUP(A34,[0]!LİSTE,17)</f>
        <v>#REF!</v>
      </c>
      <c r="E34" s="124" t="e">
        <f>IF(B34&lt;0="",,VLOOKUP(A34,[0]!LİSTE,18))</f>
        <v>#REF!</v>
      </c>
      <c r="F34" s="126" t="e">
        <f>VLOOKUP(A34,[0]!LİSTE,20)</f>
        <v>#REF!</v>
      </c>
      <c r="G34" s="126" t="e">
        <f>VLOOKUP(A34,[0]!LİSTE,21)</f>
        <v>#REF!</v>
      </c>
      <c r="H34" s="126" t="e">
        <f>VLOOKUP(A34,[0]!LİSTE,26)</f>
        <v>#REF!</v>
      </c>
      <c r="I34" s="126" t="e">
        <f>VLOOKUP(A34,[0]!LİSTE,28)</f>
        <v>#REF!</v>
      </c>
      <c r="J34" s="125" t="e">
        <f>VLOOKUP(A34,[0]!LİSTE,30)</f>
        <v>#REF!</v>
      </c>
      <c r="K34" s="127" t="e">
        <f t="shared" si="0"/>
        <v>#REF!</v>
      </c>
      <c r="L34" s="128" t="e">
        <f t="shared" si="1"/>
        <v>#REF!</v>
      </c>
      <c r="M34" s="163" t="e">
        <f>VLOOKUP(A34,[0]!LİSTE,32)</f>
        <v>#REF!</v>
      </c>
      <c r="N34" s="129" t="e">
        <f>VLOOKUP(A34,[0]!LİSTE,33)</f>
        <v>#REF!</v>
      </c>
      <c r="O34" s="129" t="e">
        <f>VLOOKUP(A34,[0]!LİSTE,34)</f>
        <v>#REF!</v>
      </c>
      <c r="P34" s="130" t="e">
        <f>VLOOKUP(A34,[0]!LİSTE,31)</f>
        <v>#REF!</v>
      </c>
      <c r="Q34" s="129" t="e">
        <f>VLOOKUP(A34,[0]!LİSTE,38)</f>
        <v>#REF!</v>
      </c>
      <c r="R34" s="129" t="e">
        <f>VLOOKUP(A34,[0]!LİSTE,39)</f>
        <v>#REF!</v>
      </c>
      <c r="S34" s="130" t="e">
        <f>VLOOKUP(A34,[0]!LİSTE,41)</f>
        <v>#REF!</v>
      </c>
      <c r="T34" s="127" t="e">
        <f t="shared" si="2"/>
        <v>#REF!</v>
      </c>
    </row>
    <row r="35" spans="1:20" s="121" customFormat="1" ht="15.95" customHeight="1">
      <c r="A35" s="122">
        <v>32</v>
      </c>
      <c r="B35" s="123" t="e">
        <f>VLOOKUP(A35,[0]!LİSTE,2)</f>
        <v>#REF!</v>
      </c>
      <c r="C35" s="124" t="e">
        <f>VLOOKUP(A35,[0]!LİSTE,11)</f>
        <v>#REF!</v>
      </c>
      <c r="D35" s="125" t="e">
        <f>VLOOKUP(A35,[0]!LİSTE,17)</f>
        <v>#REF!</v>
      </c>
      <c r="E35" s="124" t="e">
        <f>IF(B35&lt;0="",,VLOOKUP(A35,[0]!LİSTE,18))</f>
        <v>#REF!</v>
      </c>
      <c r="F35" s="126" t="e">
        <f>VLOOKUP(A35,[0]!LİSTE,20)</f>
        <v>#REF!</v>
      </c>
      <c r="G35" s="126" t="e">
        <f>VLOOKUP(A35,[0]!LİSTE,21)</f>
        <v>#REF!</v>
      </c>
      <c r="H35" s="126" t="e">
        <f>VLOOKUP(A35,[0]!LİSTE,26)</f>
        <v>#REF!</v>
      </c>
      <c r="I35" s="126" t="e">
        <f>VLOOKUP(A35,[0]!LİSTE,28)</f>
        <v>#REF!</v>
      </c>
      <c r="J35" s="125" t="e">
        <f>VLOOKUP(A35,[0]!LİSTE,30)</f>
        <v>#REF!</v>
      </c>
      <c r="K35" s="127" t="e">
        <f t="shared" si="0"/>
        <v>#REF!</v>
      </c>
      <c r="L35" s="131" t="e">
        <f t="shared" si="1"/>
        <v>#REF!</v>
      </c>
      <c r="M35" s="163" t="e">
        <f>VLOOKUP(A35,[0]!LİSTE,32)</f>
        <v>#REF!</v>
      </c>
      <c r="N35" s="129" t="e">
        <f>VLOOKUP(A35,[0]!LİSTE,33)</f>
        <v>#REF!</v>
      </c>
      <c r="O35" s="129" t="e">
        <f>VLOOKUP(A35,[0]!LİSTE,34)</f>
        <v>#REF!</v>
      </c>
      <c r="P35" s="130" t="e">
        <f>VLOOKUP(A35,[0]!LİSTE,31)</f>
        <v>#REF!</v>
      </c>
      <c r="Q35" s="129" t="e">
        <f>VLOOKUP(A35,[0]!LİSTE,38)</f>
        <v>#REF!</v>
      </c>
      <c r="R35" s="129" t="e">
        <f>VLOOKUP(A35,[0]!LİSTE,39)</f>
        <v>#REF!</v>
      </c>
      <c r="S35" s="130" t="e">
        <f>VLOOKUP(A35,[0]!LİSTE,41)</f>
        <v>#REF!</v>
      </c>
      <c r="T35" s="127" t="e">
        <f t="shared" si="2"/>
        <v>#REF!</v>
      </c>
    </row>
    <row r="36" spans="1:20" s="121" customFormat="1" ht="15.95" customHeight="1">
      <c r="A36" s="122">
        <v>33</v>
      </c>
      <c r="B36" s="123" t="e">
        <f>VLOOKUP(A36,[0]!LİSTE,2)</f>
        <v>#REF!</v>
      </c>
      <c r="C36" s="124" t="e">
        <f>VLOOKUP(A36,[0]!LİSTE,11)</f>
        <v>#REF!</v>
      </c>
      <c r="D36" s="125" t="e">
        <f>VLOOKUP(A36,[0]!LİSTE,17)</f>
        <v>#REF!</v>
      </c>
      <c r="E36" s="124" t="e">
        <f>IF(B36&lt;0="",,VLOOKUP(A36,[0]!LİSTE,18))</f>
        <v>#REF!</v>
      </c>
      <c r="F36" s="126" t="e">
        <f>VLOOKUP(A36,[0]!LİSTE,20)</f>
        <v>#REF!</v>
      </c>
      <c r="G36" s="126" t="e">
        <f>VLOOKUP(A36,[0]!LİSTE,21)</f>
        <v>#REF!</v>
      </c>
      <c r="H36" s="126" t="e">
        <f>VLOOKUP(A36,[0]!LİSTE,26)</f>
        <v>#REF!</v>
      </c>
      <c r="I36" s="126" t="e">
        <f>VLOOKUP(A36,[0]!LİSTE,28)</f>
        <v>#REF!</v>
      </c>
      <c r="J36" s="125" t="e">
        <f>VLOOKUP(A36,[0]!LİSTE,30)</f>
        <v>#REF!</v>
      </c>
      <c r="K36" s="127" t="e">
        <f t="shared" si="0"/>
        <v>#REF!</v>
      </c>
      <c r="L36" s="131" t="e">
        <f t="shared" si="1"/>
        <v>#REF!</v>
      </c>
      <c r="M36" s="163" t="e">
        <f>VLOOKUP(A36,[0]!LİSTE,32)</f>
        <v>#REF!</v>
      </c>
      <c r="N36" s="129" t="e">
        <f>VLOOKUP(A36,[0]!LİSTE,33)</f>
        <v>#REF!</v>
      </c>
      <c r="O36" s="129" t="e">
        <f>VLOOKUP(A36,[0]!LİSTE,34)</f>
        <v>#REF!</v>
      </c>
      <c r="P36" s="130" t="e">
        <f>VLOOKUP(A36,[0]!LİSTE,31)</f>
        <v>#REF!</v>
      </c>
      <c r="Q36" s="129" t="e">
        <f>VLOOKUP(A36,[0]!LİSTE,38)</f>
        <v>#REF!</v>
      </c>
      <c r="R36" s="129" t="e">
        <f>VLOOKUP(A36,[0]!LİSTE,39)</f>
        <v>#REF!</v>
      </c>
      <c r="S36" s="130" t="e">
        <f>VLOOKUP(A36,[0]!LİSTE,41)</f>
        <v>#REF!</v>
      </c>
      <c r="T36" s="127" t="e">
        <f t="shared" si="2"/>
        <v>#REF!</v>
      </c>
    </row>
    <row r="37" spans="1:20" s="121" customFormat="1" ht="15.95" customHeight="1">
      <c r="A37" s="122">
        <v>34</v>
      </c>
      <c r="B37" s="123" t="e">
        <f>VLOOKUP(A37,[0]!LİSTE,2)</f>
        <v>#REF!</v>
      </c>
      <c r="C37" s="124" t="e">
        <f>VLOOKUP(A37,[0]!LİSTE,11)</f>
        <v>#REF!</v>
      </c>
      <c r="D37" s="125" t="e">
        <f>VLOOKUP(A37,[0]!LİSTE,17)</f>
        <v>#REF!</v>
      </c>
      <c r="E37" s="124" t="e">
        <f>IF(B37&lt;0="",,VLOOKUP(A37,[0]!LİSTE,18))</f>
        <v>#REF!</v>
      </c>
      <c r="F37" s="126" t="e">
        <f>VLOOKUP(A37,[0]!LİSTE,20)</f>
        <v>#REF!</v>
      </c>
      <c r="G37" s="126" t="e">
        <f>VLOOKUP(A37,[0]!LİSTE,21)</f>
        <v>#REF!</v>
      </c>
      <c r="H37" s="126" t="e">
        <f>VLOOKUP(A37,[0]!LİSTE,26)</f>
        <v>#REF!</v>
      </c>
      <c r="I37" s="126" t="e">
        <f>VLOOKUP(A37,[0]!LİSTE,28)</f>
        <v>#REF!</v>
      </c>
      <c r="J37" s="125" t="e">
        <f>VLOOKUP(A37,[0]!LİSTE,30)</f>
        <v>#REF!</v>
      </c>
      <c r="K37" s="127" t="e">
        <f t="shared" si="0"/>
        <v>#REF!</v>
      </c>
      <c r="L37" s="128" t="e">
        <f t="shared" si="1"/>
        <v>#REF!</v>
      </c>
      <c r="M37" s="163" t="e">
        <f>VLOOKUP(A37,[0]!LİSTE,32)</f>
        <v>#REF!</v>
      </c>
      <c r="N37" s="129" t="e">
        <f>VLOOKUP(A37,[0]!LİSTE,33)</f>
        <v>#REF!</v>
      </c>
      <c r="O37" s="129" t="e">
        <f>VLOOKUP(A37,[0]!LİSTE,34)</f>
        <v>#REF!</v>
      </c>
      <c r="P37" s="130" t="e">
        <f>VLOOKUP(A37,[0]!LİSTE,31)</f>
        <v>#REF!</v>
      </c>
      <c r="Q37" s="129" t="e">
        <f>VLOOKUP(A37,[0]!LİSTE,38)</f>
        <v>#REF!</v>
      </c>
      <c r="R37" s="129" t="e">
        <f>VLOOKUP(A37,[0]!LİSTE,39)</f>
        <v>#REF!</v>
      </c>
      <c r="S37" s="130" t="e">
        <f>VLOOKUP(A37,[0]!LİSTE,41)</f>
        <v>#REF!</v>
      </c>
      <c r="T37" s="127" t="e">
        <f t="shared" si="2"/>
        <v>#REF!</v>
      </c>
    </row>
    <row r="38" spans="1:20" ht="15.95" customHeight="1">
      <c r="A38" s="122">
        <v>35</v>
      </c>
      <c r="B38" s="123" t="e">
        <f>VLOOKUP(A38,[0]!LİSTE,2)</f>
        <v>#REF!</v>
      </c>
      <c r="C38" s="124" t="e">
        <f>VLOOKUP(A38,[0]!LİSTE,11)</f>
        <v>#REF!</v>
      </c>
      <c r="D38" s="125" t="e">
        <f>VLOOKUP(A38,[0]!LİSTE,17)</f>
        <v>#REF!</v>
      </c>
      <c r="E38" s="124" t="e">
        <f>IF(B38&lt;0="",,VLOOKUP(A38,[0]!LİSTE,18))</f>
        <v>#REF!</v>
      </c>
      <c r="F38" s="126" t="e">
        <f>VLOOKUP(A38,[0]!LİSTE,20)</f>
        <v>#REF!</v>
      </c>
      <c r="G38" s="126" t="e">
        <f>VLOOKUP(A38,[0]!LİSTE,21)</f>
        <v>#REF!</v>
      </c>
      <c r="H38" s="126" t="e">
        <f>VLOOKUP(A38,[0]!LİSTE,26)</f>
        <v>#REF!</v>
      </c>
      <c r="I38" s="126" t="e">
        <f>VLOOKUP(A38,[0]!LİSTE,28)</f>
        <v>#REF!</v>
      </c>
      <c r="J38" s="125" t="e">
        <f>VLOOKUP(A38,[0]!LİSTE,30)</f>
        <v>#REF!</v>
      </c>
      <c r="K38" s="127" t="e">
        <f t="shared" si="0"/>
        <v>#REF!</v>
      </c>
      <c r="L38" s="128" t="e">
        <f t="shared" si="1"/>
        <v>#REF!</v>
      </c>
      <c r="M38" s="163" t="e">
        <f>VLOOKUP(A38,[0]!LİSTE,32)</f>
        <v>#REF!</v>
      </c>
      <c r="N38" s="129" t="e">
        <f>VLOOKUP(A38,[0]!LİSTE,33)</f>
        <v>#REF!</v>
      </c>
      <c r="O38" s="129" t="e">
        <f>VLOOKUP(A38,[0]!LİSTE,34)</f>
        <v>#REF!</v>
      </c>
      <c r="P38" s="130" t="e">
        <f>VLOOKUP(A38,[0]!LİSTE,31)</f>
        <v>#REF!</v>
      </c>
      <c r="Q38" s="129" t="e">
        <f>VLOOKUP(A38,[0]!LİSTE,38)</f>
        <v>#REF!</v>
      </c>
      <c r="R38" s="129" t="e">
        <f>VLOOKUP(A38,[0]!LİSTE,39)</f>
        <v>#REF!</v>
      </c>
      <c r="S38" s="130" t="e">
        <f>VLOOKUP(A38,[0]!LİSTE,41)</f>
        <v>#REF!</v>
      </c>
      <c r="T38" s="127" t="e">
        <f t="shared" si="2"/>
        <v>#REF!</v>
      </c>
    </row>
    <row r="39" spans="1:20" ht="15.95" customHeight="1">
      <c r="A39" s="122">
        <v>36</v>
      </c>
      <c r="B39" s="123" t="e">
        <f>VLOOKUP(A39,[0]!LİSTE,2)</f>
        <v>#REF!</v>
      </c>
      <c r="C39" s="124" t="e">
        <f>VLOOKUP(A39,[0]!LİSTE,11)</f>
        <v>#REF!</v>
      </c>
      <c r="D39" s="125" t="e">
        <f>VLOOKUP(A39,[0]!LİSTE,17)</f>
        <v>#REF!</v>
      </c>
      <c r="E39" s="124" t="e">
        <f>IF(B39&lt;0="",,VLOOKUP(A39,[0]!LİSTE,18))</f>
        <v>#REF!</v>
      </c>
      <c r="F39" s="126" t="e">
        <f>VLOOKUP(A39,[0]!LİSTE,20)</f>
        <v>#REF!</v>
      </c>
      <c r="G39" s="126" t="e">
        <f>VLOOKUP(A39,[0]!LİSTE,21)</f>
        <v>#REF!</v>
      </c>
      <c r="H39" s="126" t="e">
        <f>VLOOKUP(A39,[0]!LİSTE,26)</f>
        <v>#REF!</v>
      </c>
      <c r="I39" s="126" t="e">
        <f>VLOOKUP(A39,[0]!LİSTE,28)</f>
        <v>#REF!</v>
      </c>
      <c r="J39" s="125" t="e">
        <f>VLOOKUP(A39,[0]!LİSTE,30)</f>
        <v>#REF!</v>
      </c>
      <c r="K39" s="127" t="e">
        <f t="shared" si="0"/>
        <v>#REF!</v>
      </c>
      <c r="L39" s="128" t="e">
        <f t="shared" si="1"/>
        <v>#REF!</v>
      </c>
      <c r="M39" s="163" t="e">
        <f>VLOOKUP(A39,[0]!LİSTE,32)</f>
        <v>#REF!</v>
      </c>
      <c r="N39" s="129" t="e">
        <f>VLOOKUP(A39,[0]!LİSTE,33)</f>
        <v>#REF!</v>
      </c>
      <c r="O39" s="129" t="e">
        <f>VLOOKUP(A39,[0]!LİSTE,34)</f>
        <v>#REF!</v>
      </c>
      <c r="P39" s="130" t="e">
        <f>VLOOKUP(A39,[0]!LİSTE,31)</f>
        <v>#REF!</v>
      </c>
      <c r="Q39" s="129" t="e">
        <f>VLOOKUP(A39,[0]!LİSTE,38)</f>
        <v>#REF!</v>
      </c>
      <c r="R39" s="129" t="e">
        <f>VLOOKUP(A39,[0]!LİSTE,39)</f>
        <v>#REF!</v>
      </c>
      <c r="S39" s="130" t="e">
        <f>VLOOKUP(A39,[0]!LİSTE,41)</f>
        <v>#REF!</v>
      </c>
      <c r="T39" s="127" t="e">
        <f t="shared" si="2"/>
        <v>#REF!</v>
      </c>
    </row>
    <row r="40" spans="1:20" ht="15.95" customHeight="1">
      <c r="A40" s="122">
        <v>37</v>
      </c>
      <c r="B40" s="123" t="e">
        <f>VLOOKUP(A40,[0]!LİSTE,2)</f>
        <v>#REF!</v>
      </c>
      <c r="C40" s="124" t="e">
        <f>VLOOKUP(A40,[0]!LİSTE,11)</f>
        <v>#REF!</v>
      </c>
      <c r="D40" s="125" t="e">
        <f>VLOOKUP(A40,[0]!LİSTE,17)</f>
        <v>#REF!</v>
      </c>
      <c r="E40" s="124" t="e">
        <f>IF(B40&lt;0="",,VLOOKUP(A40,[0]!LİSTE,18))</f>
        <v>#REF!</v>
      </c>
      <c r="F40" s="126" t="e">
        <f>VLOOKUP(A40,[0]!LİSTE,20)</f>
        <v>#REF!</v>
      </c>
      <c r="G40" s="126" t="e">
        <f>VLOOKUP(A40,[0]!LİSTE,21)</f>
        <v>#REF!</v>
      </c>
      <c r="H40" s="126" t="e">
        <f>VLOOKUP(A40,[0]!LİSTE,26)</f>
        <v>#REF!</v>
      </c>
      <c r="I40" s="126" t="e">
        <f>VLOOKUP(A40,[0]!LİSTE,28)</f>
        <v>#REF!</v>
      </c>
      <c r="J40" s="125" t="e">
        <f>VLOOKUP(A40,[0]!LİSTE,30)</f>
        <v>#REF!</v>
      </c>
      <c r="K40" s="127" t="e">
        <f t="shared" si="0"/>
        <v>#REF!</v>
      </c>
      <c r="L40" s="128" t="e">
        <f t="shared" si="1"/>
        <v>#REF!</v>
      </c>
      <c r="M40" s="163" t="e">
        <f>VLOOKUP(A40,[0]!LİSTE,32)</f>
        <v>#REF!</v>
      </c>
      <c r="N40" s="129" t="e">
        <f>VLOOKUP(A40,[0]!LİSTE,33)</f>
        <v>#REF!</v>
      </c>
      <c r="O40" s="129" t="e">
        <f>VLOOKUP(A40,[0]!LİSTE,34)</f>
        <v>#REF!</v>
      </c>
      <c r="P40" s="130" t="e">
        <f>VLOOKUP(A40,[0]!LİSTE,31)</f>
        <v>#REF!</v>
      </c>
      <c r="Q40" s="129" t="e">
        <f>VLOOKUP(A40,[0]!LİSTE,38)</f>
        <v>#REF!</v>
      </c>
      <c r="R40" s="129" t="e">
        <f>VLOOKUP(A40,[0]!LİSTE,39)</f>
        <v>#REF!</v>
      </c>
      <c r="S40" s="130" t="e">
        <f>VLOOKUP(A40,[0]!LİSTE,41)</f>
        <v>#REF!</v>
      </c>
      <c r="T40" s="127" t="e">
        <f t="shared" si="2"/>
        <v>#REF!</v>
      </c>
    </row>
    <row r="41" spans="1:20" ht="15.95" customHeight="1">
      <c r="A41" s="122">
        <v>38</v>
      </c>
      <c r="B41" s="123" t="e">
        <f>VLOOKUP(A41,[0]!LİSTE,2)</f>
        <v>#REF!</v>
      </c>
      <c r="C41" s="124" t="e">
        <f>VLOOKUP(A41,[0]!LİSTE,11)</f>
        <v>#REF!</v>
      </c>
      <c r="D41" s="125" t="e">
        <f>VLOOKUP(A41,[0]!LİSTE,17)</f>
        <v>#REF!</v>
      </c>
      <c r="E41" s="124" t="e">
        <f>IF(B41&lt;0="",,VLOOKUP(A41,[0]!LİSTE,18))</f>
        <v>#REF!</v>
      </c>
      <c r="F41" s="126" t="e">
        <f>VLOOKUP(A41,[0]!LİSTE,20)</f>
        <v>#REF!</v>
      </c>
      <c r="G41" s="126" t="e">
        <f>VLOOKUP(A41,[0]!LİSTE,21)</f>
        <v>#REF!</v>
      </c>
      <c r="H41" s="126" t="e">
        <f>VLOOKUP(A41,[0]!LİSTE,26)</f>
        <v>#REF!</v>
      </c>
      <c r="I41" s="126" t="e">
        <f>VLOOKUP(A41,[0]!LİSTE,28)</f>
        <v>#REF!</v>
      </c>
      <c r="J41" s="125" t="e">
        <f>VLOOKUP(A41,[0]!LİSTE,30)</f>
        <v>#REF!</v>
      </c>
      <c r="K41" s="127" t="e">
        <f t="shared" si="0"/>
        <v>#REF!</v>
      </c>
      <c r="L41" s="128" t="e">
        <f t="shared" si="1"/>
        <v>#REF!</v>
      </c>
      <c r="M41" s="163" t="e">
        <f>VLOOKUP(A41,[0]!LİSTE,32)</f>
        <v>#REF!</v>
      </c>
      <c r="N41" s="129" t="e">
        <f>VLOOKUP(A41,[0]!LİSTE,33)</f>
        <v>#REF!</v>
      </c>
      <c r="O41" s="129" t="e">
        <f>VLOOKUP(A41,[0]!LİSTE,34)</f>
        <v>#REF!</v>
      </c>
      <c r="P41" s="130" t="e">
        <f>VLOOKUP(A41,[0]!LİSTE,31)</f>
        <v>#REF!</v>
      </c>
      <c r="Q41" s="129" t="e">
        <f>VLOOKUP(A41,[0]!LİSTE,38)</f>
        <v>#REF!</v>
      </c>
      <c r="R41" s="129" t="e">
        <f>VLOOKUP(A41,[0]!LİSTE,39)</f>
        <v>#REF!</v>
      </c>
      <c r="S41" s="130" t="e">
        <f>VLOOKUP(A41,[0]!LİSTE,41)</f>
        <v>#REF!</v>
      </c>
      <c r="T41" s="127" t="e">
        <f t="shared" si="2"/>
        <v>#REF!</v>
      </c>
    </row>
    <row r="42" spans="1:20" ht="15.95" customHeight="1">
      <c r="A42" s="122">
        <v>39</v>
      </c>
      <c r="B42" s="123" t="e">
        <f>VLOOKUP(A42,[0]!LİSTE,2)</f>
        <v>#REF!</v>
      </c>
      <c r="C42" s="124" t="e">
        <f>VLOOKUP(A42,[0]!LİSTE,11)</f>
        <v>#REF!</v>
      </c>
      <c r="D42" s="125" t="e">
        <f>VLOOKUP(A42,[0]!LİSTE,17)</f>
        <v>#REF!</v>
      </c>
      <c r="E42" s="124" t="e">
        <f>IF(B42&lt;0="",,VLOOKUP(A42,[0]!LİSTE,18))</f>
        <v>#REF!</v>
      </c>
      <c r="F42" s="126" t="e">
        <f>VLOOKUP(A42,[0]!LİSTE,20)</f>
        <v>#REF!</v>
      </c>
      <c r="G42" s="126" t="e">
        <f>VLOOKUP(A42,[0]!LİSTE,21)</f>
        <v>#REF!</v>
      </c>
      <c r="H42" s="126" t="e">
        <f>VLOOKUP(A42,[0]!LİSTE,26)</f>
        <v>#REF!</v>
      </c>
      <c r="I42" s="126" t="e">
        <f>VLOOKUP(A42,[0]!LİSTE,28)</f>
        <v>#REF!</v>
      </c>
      <c r="J42" s="125" t="e">
        <f>VLOOKUP(A42,[0]!LİSTE,30)</f>
        <v>#REF!</v>
      </c>
      <c r="K42" s="127" t="e">
        <f t="shared" si="0"/>
        <v>#REF!</v>
      </c>
      <c r="L42" s="128" t="e">
        <f t="shared" si="1"/>
        <v>#REF!</v>
      </c>
      <c r="M42" s="163" t="e">
        <f>VLOOKUP(A42,[0]!LİSTE,32)</f>
        <v>#REF!</v>
      </c>
      <c r="N42" s="129" t="e">
        <f>VLOOKUP(A42,[0]!LİSTE,33)</f>
        <v>#REF!</v>
      </c>
      <c r="O42" s="129" t="e">
        <f>VLOOKUP(A42,[0]!LİSTE,34)</f>
        <v>#REF!</v>
      </c>
      <c r="P42" s="130" t="e">
        <f>VLOOKUP(A42,[0]!LİSTE,31)</f>
        <v>#REF!</v>
      </c>
      <c r="Q42" s="129" t="e">
        <f>VLOOKUP(A42,[0]!LİSTE,38)</f>
        <v>#REF!</v>
      </c>
      <c r="R42" s="129" t="e">
        <f>VLOOKUP(A42,[0]!LİSTE,39)</f>
        <v>#REF!</v>
      </c>
      <c r="S42" s="130" t="e">
        <f>VLOOKUP(A42,[0]!LİSTE,41)</f>
        <v>#REF!</v>
      </c>
      <c r="T42" s="127" t="e">
        <f t="shared" si="2"/>
        <v>#REF!</v>
      </c>
    </row>
    <row r="43" spans="1:20" ht="15.95" customHeight="1">
      <c r="A43" s="122">
        <v>40</v>
      </c>
      <c r="B43" s="123" t="e">
        <f>VLOOKUP(A43,[0]!LİSTE,2)</f>
        <v>#REF!</v>
      </c>
      <c r="C43" s="124" t="e">
        <f>VLOOKUP(A43,[0]!LİSTE,11)</f>
        <v>#REF!</v>
      </c>
      <c r="D43" s="125" t="e">
        <f>VLOOKUP(A43,[0]!LİSTE,17)</f>
        <v>#REF!</v>
      </c>
      <c r="E43" s="124" t="e">
        <f>IF(B43&lt;0="",,VLOOKUP(A43,[0]!LİSTE,18))</f>
        <v>#REF!</v>
      </c>
      <c r="F43" s="126" t="e">
        <f>VLOOKUP(A43,[0]!LİSTE,20)</f>
        <v>#REF!</v>
      </c>
      <c r="G43" s="126" t="e">
        <f>VLOOKUP(A43,[0]!LİSTE,21)</f>
        <v>#REF!</v>
      </c>
      <c r="H43" s="126" t="e">
        <f>VLOOKUP(A43,[0]!LİSTE,26)</f>
        <v>#REF!</v>
      </c>
      <c r="I43" s="126" t="e">
        <f>VLOOKUP(A43,[0]!LİSTE,28)</f>
        <v>#REF!</v>
      </c>
      <c r="J43" s="125" t="e">
        <f>VLOOKUP(A43,[0]!LİSTE,30)</f>
        <v>#REF!</v>
      </c>
      <c r="K43" s="127" t="e">
        <f t="shared" si="0"/>
        <v>#REF!</v>
      </c>
      <c r="L43" s="128" t="e">
        <f t="shared" si="1"/>
        <v>#REF!</v>
      </c>
      <c r="M43" s="163" t="e">
        <f>VLOOKUP(A43,[0]!LİSTE,32)</f>
        <v>#REF!</v>
      </c>
      <c r="N43" s="129" t="e">
        <f>VLOOKUP(A43,[0]!LİSTE,33)</f>
        <v>#REF!</v>
      </c>
      <c r="O43" s="129" t="e">
        <f>VLOOKUP(A43,[0]!LİSTE,34)</f>
        <v>#REF!</v>
      </c>
      <c r="P43" s="130" t="e">
        <f>VLOOKUP(A43,[0]!LİSTE,31)</f>
        <v>#REF!</v>
      </c>
      <c r="Q43" s="129" t="e">
        <f>VLOOKUP(A43,[0]!LİSTE,38)</f>
        <v>#REF!</v>
      </c>
      <c r="R43" s="129" t="e">
        <f>VLOOKUP(A43,[0]!LİSTE,39)</f>
        <v>#REF!</v>
      </c>
      <c r="S43" s="130" t="e">
        <f>VLOOKUP(A43,[0]!LİSTE,41)</f>
        <v>#REF!</v>
      </c>
      <c r="T43" s="127" t="e">
        <f t="shared" si="2"/>
        <v>#REF!</v>
      </c>
    </row>
    <row r="44" spans="1:20" ht="15.95" customHeight="1">
      <c r="A44" s="122">
        <v>41</v>
      </c>
      <c r="B44" s="123" t="e">
        <f>VLOOKUP(A44,[0]!LİSTE,2)</f>
        <v>#REF!</v>
      </c>
      <c r="C44" s="124" t="e">
        <f>VLOOKUP(A44,[0]!LİSTE,11)</f>
        <v>#REF!</v>
      </c>
      <c r="D44" s="125" t="e">
        <f>VLOOKUP(A44,[0]!LİSTE,17)</f>
        <v>#REF!</v>
      </c>
      <c r="E44" s="124" t="e">
        <f>IF(B44&lt;0="",,VLOOKUP(A44,[0]!LİSTE,18))</f>
        <v>#REF!</v>
      </c>
      <c r="F44" s="126" t="e">
        <f>VLOOKUP(A44,[0]!LİSTE,20)</f>
        <v>#REF!</v>
      </c>
      <c r="G44" s="126" t="e">
        <f>VLOOKUP(A44,[0]!LİSTE,21)</f>
        <v>#REF!</v>
      </c>
      <c r="H44" s="126" t="e">
        <f>VLOOKUP(A44,[0]!LİSTE,26)</f>
        <v>#REF!</v>
      </c>
      <c r="I44" s="126" t="e">
        <f>VLOOKUP(A44,[0]!LİSTE,28)</f>
        <v>#REF!</v>
      </c>
      <c r="J44" s="125" t="e">
        <f>VLOOKUP(A44,[0]!LİSTE,30)</f>
        <v>#REF!</v>
      </c>
      <c r="K44" s="127" t="e">
        <f t="shared" si="0"/>
        <v>#REF!</v>
      </c>
      <c r="L44" s="128" t="e">
        <f t="shared" si="1"/>
        <v>#REF!</v>
      </c>
      <c r="M44" s="163" t="e">
        <f>VLOOKUP(A44,[0]!LİSTE,32)</f>
        <v>#REF!</v>
      </c>
      <c r="N44" s="129" t="e">
        <f>VLOOKUP(A44,[0]!LİSTE,33)</f>
        <v>#REF!</v>
      </c>
      <c r="O44" s="129" t="e">
        <f>VLOOKUP(A44,[0]!LİSTE,34)</f>
        <v>#REF!</v>
      </c>
      <c r="P44" s="130" t="e">
        <f>VLOOKUP(A44,[0]!LİSTE,31)</f>
        <v>#REF!</v>
      </c>
      <c r="Q44" s="129" t="e">
        <f>VLOOKUP(A44,[0]!LİSTE,38)</f>
        <v>#REF!</v>
      </c>
      <c r="R44" s="129" t="e">
        <f>VLOOKUP(A44,[0]!LİSTE,39)</f>
        <v>#REF!</v>
      </c>
      <c r="S44" s="130" t="e">
        <f>VLOOKUP(A44,[0]!LİSTE,41)</f>
        <v>#REF!</v>
      </c>
      <c r="T44" s="127" t="e">
        <f t="shared" si="2"/>
        <v>#REF!</v>
      </c>
    </row>
    <row r="45" spans="1:20" ht="15.95" customHeight="1">
      <c r="A45" s="122">
        <v>42</v>
      </c>
      <c r="B45" s="123" t="e">
        <f>VLOOKUP(A45,[0]!LİSTE,2)</f>
        <v>#REF!</v>
      </c>
      <c r="C45" s="124" t="e">
        <f>VLOOKUP(A45,[0]!LİSTE,11)</f>
        <v>#REF!</v>
      </c>
      <c r="D45" s="125" t="e">
        <f>VLOOKUP(A45,[0]!LİSTE,17)</f>
        <v>#REF!</v>
      </c>
      <c r="E45" s="124" t="e">
        <f>IF(B45&lt;0="",,VLOOKUP(A45,[0]!LİSTE,18))</f>
        <v>#REF!</v>
      </c>
      <c r="F45" s="126" t="e">
        <f>VLOOKUP(A45,[0]!LİSTE,20)</f>
        <v>#REF!</v>
      </c>
      <c r="G45" s="126" t="e">
        <f>VLOOKUP(A45,[0]!LİSTE,21)</f>
        <v>#REF!</v>
      </c>
      <c r="H45" s="126" t="e">
        <f>VLOOKUP(A45,[0]!LİSTE,26)</f>
        <v>#REF!</v>
      </c>
      <c r="I45" s="126" t="e">
        <f>VLOOKUP(A45,[0]!LİSTE,28)</f>
        <v>#REF!</v>
      </c>
      <c r="J45" s="125" t="e">
        <f>VLOOKUP(A45,[0]!LİSTE,30)</f>
        <v>#REF!</v>
      </c>
      <c r="K45" s="127" t="e">
        <f t="shared" si="0"/>
        <v>#REF!</v>
      </c>
      <c r="L45" s="128" t="e">
        <f t="shared" si="1"/>
        <v>#REF!</v>
      </c>
      <c r="M45" s="163" t="e">
        <f>VLOOKUP(A45,[0]!LİSTE,32)</f>
        <v>#REF!</v>
      </c>
      <c r="N45" s="129" t="e">
        <f>VLOOKUP(A45,[0]!LİSTE,33)</f>
        <v>#REF!</v>
      </c>
      <c r="O45" s="129" t="e">
        <f>VLOOKUP(A45,[0]!LİSTE,34)</f>
        <v>#REF!</v>
      </c>
      <c r="P45" s="130" t="e">
        <f>VLOOKUP(A45,[0]!LİSTE,31)</f>
        <v>#REF!</v>
      </c>
      <c r="Q45" s="129" t="e">
        <f>VLOOKUP(A45,[0]!LİSTE,38)</f>
        <v>#REF!</v>
      </c>
      <c r="R45" s="129" t="e">
        <f>VLOOKUP(A45,[0]!LİSTE,39)</f>
        <v>#REF!</v>
      </c>
      <c r="S45" s="130" t="e">
        <f>VLOOKUP(A45,[0]!LİSTE,41)</f>
        <v>#REF!</v>
      </c>
      <c r="T45" s="127" t="e">
        <f t="shared" si="2"/>
        <v>#REF!</v>
      </c>
    </row>
    <row r="46" spans="1:20" ht="15.95" customHeight="1">
      <c r="A46" s="122">
        <v>43</v>
      </c>
      <c r="B46" s="123" t="e">
        <f>VLOOKUP(A46,[0]!LİSTE,2)</f>
        <v>#REF!</v>
      </c>
      <c r="C46" s="124" t="e">
        <f>VLOOKUP(A46,[0]!LİSTE,11)</f>
        <v>#REF!</v>
      </c>
      <c r="D46" s="125" t="e">
        <f>VLOOKUP(A46,[0]!LİSTE,17)</f>
        <v>#REF!</v>
      </c>
      <c r="E46" s="124" t="e">
        <f>IF(B46&lt;0="",,VLOOKUP(A46,[0]!LİSTE,18))</f>
        <v>#REF!</v>
      </c>
      <c r="F46" s="126" t="e">
        <f>VLOOKUP(A46,[0]!LİSTE,20)</f>
        <v>#REF!</v>
      </c>
      <c r="G46" s="126" t="e">
        <f>VLOOKUP(A46,[0]!LİSTE,21)</f>
        <v>#REF!</v>
      </c>
      <c r="H46" s="126" t="e">
        <f>VLOOKUP(A46,[0]!LİSTE,26)</f>
        <v>#REF!</v>
      </c>
      <c r="I46" s="126" t="e">
        <f>VLOOKUP(A46,[0]!LİSTE,28)</f>
        <v>#REF!</v>
      </c>
      <c r="J46" s="125" t="e">
        <f>VLOOKUP(A46,[0]!LİSTE,30)</f>
        <v>#REF!</v>
      </c>
      <c r="K46" s="127" t="e">
        <f t="shared" si="0"/>
        <v>#REF!</v>
      </c>
      <c r="L46" s="128" t="e">
        <f t="shared" si="1"/>
        <v>#REF!</v>
      </c>
      <c r="M46" s="163" t="e">
        <f>VLOOKUP(A46,[0]!LİSTE,32)</f>
        <v>#REF!</v>
      </c>
      <c r="N46" s="129" t="e">
        <f>VLOOKUP(A46,[0]!LİSTE,33)</f>
        <v>#REF!</v>
      </c>
      <c r="O46" s="129" t="e">
        <f>VLOOKUP(A46,[0]!LİSTE,34)</f>
        <v>#REF!</v>
      </c>
      <c r="P46" s="130" t="e">
        <f>VLOOKUP(A46,[0]!LİSTE,31)</f>
        <v>#REF!</v>
      </c>
      <c r="Q46" s="129" t="e">
        <f>VLOOKUP(A46,[0]!LİSTE,38)</f>
        <v>#REF!</v>
      </c>
      <c r="R46" s="129" t="e">
        <f>VLOOKUP(A46,[0]!LİSTE,39)</f>
        <v>#REF!</v>
      </c>
      <c r="S46" s="130" t="e">
        <f>VLOOKUP(A46,[0]!LİSTE,41)</f>
        <v>#REF!</v>
      </c>
      <c r="T46" s="127" t="e">
        <f t="shared" si="2"/>
        <v>#REF!</v>
      </c>
    </row>
    <row r="47" spans="1:20" ht="15.95" customHeight="1">
      <c r="A47" s="122">
        <v>44</v>
      </c>
      <c r="B47" s="123" t="e">
        <f>VLOOKUP(A47,[0]!LİSTE,2)</f>
        <v>#REF!</v>
      </c>
      <c r="C47" s="124" t="e">
        <f>VLOOKUP(A47,[0]!LİSTE,11)</f>
        <v>#REF!</v>
      </c>
      <c r="D47" s="125" t="e">
        <f>VLOOKUP(A47,[0]!LİSTE,17)</f>
        <v>#REF!</v>
      </c>
      <c r="E47" s="124" t="e">
        <f>IF(B47&lt;0="",,VLOOKUP(A47,[0]!LİSTE,18))</f>
        <v>#REF!</v>
      </c>
      <c r="F47" s="126" t="e">
        <f>VLOOKUP(A47,[0]!LİSTE,20)</f>
        <v>#REF!</v>
      </c>
      <c r="G47" s="126" t="e">
        <f>VLOOKUP(A47,[0]!LİSTE,21)</f>
        <v>#REF!</v>
      </c>
      <c r="H47" s="126" t="e">
        <f>VLOOKUP(A47,[0]!LİSTE,26)</f>
        <v>#REF!</v>
      </c>
      <c r="I47" s="126" t="e">
        <f>VLOOKUP(A47,[0]!LİSTE,28)</f>
        <v>#REF!</v>
      </c>
      <c r="J47" s="125" t="e">
        <f>VLOOKUP(A47,[0]!LİSTE,30)</f>
        <v>#REF!</v>
      </c>
      <c r="K47" s="127" t="e">
        <f t="shared" si="0"/>
        <v>#REF!</v>
      </c>
      <c r="L47" s="128" t="e">
        <f t="shared" si="1"/>
        <v>#REF!</v>
      </c>
      <c r="M47" s="163" t="e">
        <f>VLOOKUP(A47,[0]!LİSTE,32)</f>
        <v>#REF!</v>
      </c>
      <c r="N47" s="129" t="e">
        <f>VLOOKUP(A47,[0]!LİSTE,33)</f>
        <v>#REF!</v>
      </c>
      <c r="O47" s="129" t="e">
        <f>VLOOKUP(A47,[0]!LİSTE,34)</f>
        <v>#REF!</v>
      </c>
      <c r="P47" s="130" t="e">
        <f>VLOOKUP(A47,[0]!LİSTE,31)</f>
        <v>#REF!</v>
      </c>
      <c r="Q47" s="129" t="e">
        <f>VLOOKUP(A47,[0]!LİSTE,38)</f>
        <v>#REF!</v>
      </c>
      <c r="R47" s="129" t="e">
        <f>VLOOKUP(A47,[0]!LİSTE,39)</f>
        <v>#REF!</v>
      </c>
      <c r="S47" s="130" t="e">
        <f>VLOOKUP(A47,[0]!LİSTE,41)</f>
        <v>#REF!</v>
      </c>
      <c r="T47" s="127" t="e">
        <f t="shared" si="2"/>
        <v>#REF!</v>
      </c>
    </row>
    <row r="48" spans="1:20" ht="15.95" customHeight="1">
      <c r="A48" s="122">
        <v>45</v>
      </c>
      <c r="B48" s="123" t="e">
        <f>VLOOKUP(A48,[0]!LİSTE,2)</f>
        <v>#REF!</v>
      </c>
      <c r="C48" s="124" t="e">
        <f>VLOOKUP(A48,[0]!LİSTE,11)</f>
        <v>#REF!</v>
      </c>
      <c r="D48" s="125" t="e">
        <f>VLOOKUP(A48,[0]!LİSTE,17)</f>
        <v>#REF!</v>
      </c>
      <c r="E48" s="124" t="e">
        <f>IF(B48&lt;0="",,VLOOKUP(A48,[0]!LİSTE,18))</f>
        <v>#REF!</v>
      </c>
      <c r="F48" s="126" t="e">
        <f>VLOOKUP(A48,[0]!LİSTE,20)</f>
        <v>#REF!</v>
      </c>
      <c r="G48" s="126" t="e">
        <f>VLOOKUP(A48,[0]!LİSTE,21)</f>
        <v>#REF!</v>
      </c>
      <c r="H48" s="126" t="e">
        <f>VLOOKUP(A48,[0]!LİSTE,26)</f>
        <v>#REF!</v>
      </c>
      <c r="I48" s="126" t="e">
        <f>VLOOKUP(A48,[0]!LİSTE,28)</f>
        <v>#REF!</v>
      </c>
      <c r="J48" s="125" t="e">
        <f>VLOOKUP(A48,[0]!LİSTE,30)</f>
        <v>#REF!</v>
      </c>
      <c r="K48" s="127" t="e">
        <f t="shared" si="0"/>
        <v>#REF!</v>
      </c>
      <c r="L48" s="128" t="e">
        <f t="shared" si="1"/>
        <v>#REF!</v>
      </c>
      <c r="M48" s="163" t="e">
        <f>VLOOKUP(A48,[0]!LİSTE,32)</f>
        <v>#REF!</v>
      </c>
      <c r="N48" s="129" t="e">
        <f>VLOOKUP(A48,[0]!LİSTE,33)</f>
        <v>#REF!</v>
      </c>
      <c r="O48" s="129" t="e">
        <f>VLOOKUP(A48,[0]!LİSTE,34)</f>
        <v>#REF!</v>
      </c>
      <c r="P48" s="130" t="e">
        <f>VLOOKUP(A48,[0]!LİSTE,31)</f>
        <v>#REF!</v>
      </c>
      <c r="Q48" s="129" t="e">
        <f>VLOOKUP(A48,[0]!LİSTE,38)</f>
        <v>#REF!</v>
      </c>
      <c r="R48" s="129" t="e">
        <f>VLOOKUP(A48,[0]!LİSTE,39)</f>
        <v>#REF!</v>
      </c>
      <c r="S48" s="130" t="e">
        <f>VLOOKUP(A48,[0]!LİSTE,41)</f>
        <v>#REF!</v>
      </c>
      <c r="T48" s="127" t="e">
        <f t="shared" si="2"/>
        <v>#REF!</v>
      </c>
    </row>
    <row r="49" spans="1:20" ht="15.95" customHeight="1">
      <c r="A49" s="122">
        <v>46</v>
      </c>
      <c r="B49" s="123" t="e">
        <f>VLOOKUP(A49,[0]!LİSTE,2)</f>
        <v>#REF!</v>
      </c>
      <c r="C49" s="124" t="e">
        <f>VLOOKUP(A49,[0]!LİSTE,11)</f>
        <v>#REF!</v>
      </c>
      <c r="D49" s="125" t="e">
        <f>VLOOKUP(A49,[0]!LİSTE,17)</f>
        <v>#REF!</v>
      </c>
      <c r="E49" s="124" t="e">
        <f>IF(B49&lt;0="",,VLOOKUP(A49,[0]!LİSTE,18))</f>
        <v>#REF!</v>
      </c>
      <c r="F49" s="126" t="e">
        <f>VLOOKUP(A49,[0]!LİSTE,20)</f>
        <v>#REF!</v>
      </c>
      <c r="G49" s="126" t="e">
        <f>VLOOKUP(A49,[0]!LİSTE,21)</f>
        <v>#REF!</v>
      </c>
      <c r="H49" s="126" t="e">
        <f>VLOOKUP(A49,[0]!LİSTE,26)</f>
        <v>#REF!</v>
      </c>
      <c r="I49" s="126" t="e">
        <f>VLOOKUP(A49,[0]!LİSTE,28)</f>
        <v>#REF!</v>
      </c>
      <c r="J49" s="125" t="e">
        <f>VLOOKUP(A49,[0]!LİSTE,30)</f>
        <v>#REF!</v>
      </c>
      <c r="K49" s="127" t="e">
        <f t="shared" si="0"/>
        <v>#REF!</v>
      </c>
      <c r="L49" s="128" t="e">
        <f t="shared" si="1"/>
        <v>#REF!</v>
      </c>
      <c r="M49" s="163" t="e">
        <f>VLOOKUP(A49,[0]!LİSTE,32)</f>
        <v>#REF!</v>
      </c>
      <c r="N49" s="129" t="e">
        <f>VLOOKUP(A49,[0]!LİSTE,33)</f>
        <v>#REF!</v>
      </c>
      <c r="O49" s="129" t="e">
        <f>VLOOKUP(A49,[0]!LİSTE,34)</f>
        <v>#REF!</v>
      </c>
      <c r="P49" s="130" t="e">
        <f>VLOOKUP(A49,[0]!LİSTE,31)</f>
        <v>#REF!</v>
      </c>
      <c r="Q49" s="129" t="e">
        <f>VLOOKUP(A49,[0]!LİSTE,38)</f>
        <v>#REF!</v>
      </c>
      <c r="R49" s="129" t="e">
        <f>VLOOKUP(A49,[0]!LİSTE,39)</f>
        <v>#REF!</v>
      </c>
      <c r="S49" s="130" t="e">
        <f>VLOOKUP(A49,[0]!LİSTE,41)</f>
        <v>#REF!</v>
      </c>
      <c r="T49" s="127" t="e">
        <f t="shared" si="2"/>
        <v>#REF!</v>
      </c>
    </row>
    <row r="50" spans="1:20" ht="15.95" customHeight="1">
      <c r="A50" s="122">
        <v>47</v>
      </c>
      <c r="B50" s="123" t="e">
        <f>VLOOKUP(A50,[0]!LİSTE,2)</f>
        <v>#REF!</v>
      </c>
      <c r="C50" s="124" t="e">
        <f>VLOOKUP(A50,[0]!LİSTE,11)</f>
        <v>#REF!</v>
      </c>
      <c r="D50" s="125" t="e">
        <f>VLOOKUP(A50,[0]!LİSTE,17)</f>
        <v>#REF!</v>
      </c>
      <c r="E50" s="124" t="e">
        <f>IF(B50&lt;0="",,VLOOKUP(A50,[0]!LİSTE,18))</f>
        <v>#REF!</v>
      </c>
      <c r="F50" s="126" t="e">
        <f>VLOOKUP(A50,[0]!LİSTE,20)</f>
        <v>#REF!</v>
      </c>
      <c r="G50" s="126" t="e">
        <f>VLOOKUP(A50,[0]!LİSTE,21)</f>
        <v>#REF!</v>
      </c>
      <c r="H50" s="126" t="e">
        <f>VLOOKUP(A50,[0]!LİSTE,26)</f>
        <v>#REF!</v>
      </c>
      <c r="I50" s="126" t="e">
        <f>VLOOKUP(A50,[0]!LİSTE,28)</f>
        <v>#REF!</v>
      </c>
      <c r="J50" s="125" t="e">
        <f>VLOOKUP(A50,[0]!LİSTE,30)</f>
        <v>#REF!</v>
      </c>
      <c r="K50" s="127" t="e">
        <f t="shared" si="0"/>
        <v>#REF!</v>
      </c>
      <c r="L50" s="128" t="e">
        <f t="shared" si="1"/>
        <v>#REF!</v>
      </c>
      <c r="M50" s="163" t="e">
        <f>VLOOKUP(A50,[0]!LİSTE,32)</f>
        <v>#REF!</v>
      </c>
      <c r="N50" s="129" t="e">
        <f>VLOOKUP(A50,[0]!LİSTE,33)</f>
        <v>#REF!</v>
      </c>
      <c r="O50" s="129" t="e">
        <f>VLOOKUP(A50,[0]!LİSTE,34)</f>
        <v>#REF!</v>
      </c>
      <c r="P50" s="130" t="e">
        <f>VLOOKUP(A50,[0]!LİSTE,31)</f>
        <v>#REF!</v>
      </c>
      <c r="Q50" s="129" t="e">
        <f>VLOOKUP(A50,[0]!LİSTE,38)</f>
        <v>#REF!</v>
      </c>
      <c r="R50" s="129" t="e">
        <f>VLOOKUP(A50,[0]!LİSTE,39)</f>
        <v>#REF!</v>
      </c>
      <c r="S50" s="130" t="e">
        <f>VLOOKUP(A50,[0]!LİSTE,41)</f>
        <v>#REF!</v>
      </c>
      <c r="T50" s="127" t="e">
        <f t="shared" si="2"/>
        <v>#REF!</v>
      </c>
    </row>
    <row r="51" spans="1:20" ht="15.95" customHeight="1">
      <c r="A51" s="122">
        <v>48</v>
      </c>
      <c r="B51" s="123" t="e">
        <f>VLOOKUP(A51,[0]!LİSTE,2)</f>
        <v>#REF!</v>
      </c>
      <c r="C51" s="124" t="e">
        <f>VLOOKUP(A51,[0]!LİSTE,11)</f>
        <v>#REF!</v>
      </c>
      <c r="D51" s="125" t="e">
        <f>VLOOKUP(A51,[0]!LİSTE,17)</f>
        <v>#REF!</v>
      </c>
      <c r="E51" s="124" t="e">
        <f>IF(B51&lt;0="",,VLOOKUP(A51,[0]!LİSTE,18))</f>
        <v>#REF!</v>
      </c>
      <c r="F51" s="126" t="e">
        <f>VLOOKUP(A51,[0]!LİSTE,20)</f>
        <v>#REF!</v>
      </c>
      <c r="G51" s="126" t="e">
        <f>VLOOKUP(A51,[0]!LİSTE,21)</f>
        <v>#REF!</v>
      </c>
      <c r="H51" s="126" t="e">
        <f>VLOOKUP(A51,[0]!LİSTE,26)</f>
        <v>#REF!</v>
      </c>
      <c r="I51" s="126" t="e">
        <f>VLOOKUP(A51,[0]!LİSTE,28)</f>
        <v>#REF!</v>
      </c>
      <c r="J51" s="125" t="e">
        <f>VLOOKUP(A51,[0]!LİSTE,30)</f>
        <v>#REF!</v>
      </c>
      <c r="K51" s="127" t="e">
        <f t="shared" si="0"/>
        <v>#REF!</v>
      </c>
      <c r="L51" s="128" t="e">
        <f t="shared" si="1"/>
        <v>#REF!</v>
      </c>
      <c r="M51" s="163" t="e">
        <f>VLOOKUP(A51,[0]!LİSTE,32)</f>
        <v>#REF!</v>
      </c>
      <c r="N51" s="129" t="e">
        <f>VLOOKUP(A51,[0]!LİSTE,33)</f>
        <v>#REF!</v>
      </c>
      <c r="O51" s="129" t="e">
        <f>VLOOKUP(A51,[0]!LİSTE,34)</f>
        <v>#REF!</v>
      </c>
      <c r="P51" s="130" t="e">
        <f>VLOOKUP(A51,[0]!LİSTE,31)</f>
        <v>#REF!</v>
      </c>
      <c r="Q51" s="129" t="e">
        <f>VLOOKUP(A51,[0]!LİSTE,38)</f>
        <v>#REF!</v>
      </c>
      <c r="R51" s="129" t="e">
        <f>VLOOKUP(A51,[0]!LİSTE,39)</f>
        <v>#REF!</v>
      </c>
      <c r="S51" s="130" t="e">
        <f>VLOOKUP(A51,[0]!LİSTE,41)</f>
        <v>#REF!</v>
      </c>
      <c r="T51" s="127" t="e">
        <f t="shared" si="2"/>
        <v>#REF!</v>
      </c>
    </row>
    <row r="52" spans="1:20" ht="15.95" customHeight="1">
      <c r="A52" s="122">
        <v>49</v>
      </c>
      <c r="B52" s="123" t="e">
        <f>VLOOKUP(A52,[0]!LİSTE,2)</f>
        <v>#REF!</v>
      </c>
      <c r="C52" s="124" t="e">
        <f>VLOOKUP(A52,[0]!LİSTE,11)</f>
        <v>#REF!</v>
      </c>
      <c r="D52" s="125" t="e">
        <f>VLOOKUP(A52,[0]!LİSTE,17)</f>
        <v>#REF!</v>
      </c>
      <c r="E52" s="124" t="e">
        <f>IF(B52&lt;0="",,VLOOKUP(A52,[0]!LİSTE,18))</f>
        <v>#REF!</v>
      </c>
      <c r="F52" s="126" t="e">
        <f>VLOOKUP(A52,[0]!LİSTE,20)</f>
        <v>#REF!</v>
      </c>
      <c r="G52" s="126" t="e">
        <f>VLOOKUP(A52,[0]!LİSTE,21)</f>
        <v>#REF!</v>
      </c>
      <c r="H52" s="126" t="e">
        <f>VLOOKUP(A52,[0]!LİSTE,26)</f>
        <v>#REF!</v>
      </c>
      <c r="I52" s="126" t="e">
        <f>VLOOKUP(A52,[0]!LİSTE,28)</f>
        <v>#REF!</v>
      </c>
      <c r="J52" s="125" t="e">
        <f>VLOOKUP(A52,[0]!LİSTE,30)</f>
        <v>#REF!</v>
      </c>
      <c r="K52" s="127" t="e">
        <f t="shared" si="0"/>
        <v>#REF!</v>
      </c>
      <c r="L52" s="128" t="e">
        <f t="shared" si="1"/>
        <v>#REF!</v>
      </c>
      <c r="M52" s="163" t="e">
        <f>VLOOKUP(A52,[0]!LİSTE,32)</f>
        <v>#REF!</v>
      </c>
      <c r="N52" s="129" t="e">
        <f>VLOOKUP(A52,[0]!LİSTE,33)</f>
        <v>#REF!</v>
      </c>
      <c r="O52" s="129" t="e">
        <f>VLOOKUP(A52,[0]!LİSTE,34)</f>
        <v>#REF!</v>
      </c>
      <c r="P52" s="130" t="e">
        <f>VLOOKUP(A52,[0]!LİSTE,31)</f>
        <v>#REF!</v>
      </c>
      <c r="Q52" s="129" t="e">
        <f>VLOOKUP(A52,[0]!LİSTE,38)</f>
        <v>#REF!</v>
      </c>
      <c r="R52" s="129" t="e">
        <f>VLOOKUP(A52,[0]!LİSTE,39)</f>
        <v>#REF!</v>
      </c>
      <c r="S52" s="130" t="e">
        <f>VLOOKUP(A52,[0]!LİSTE,41)</f>
        <v>#REF!</v>
      </c>
      <c r="T52" s="127" t="e">
        <f t="shared" si="2"/>
        <v>#REF!</v>
      </c>
    </row>
    <row r="53" spans="1:20" ht="15.95" customHeight="1">
      <c r="A53" s="122">
        <v>50</v>
      </c>
      <c r="B53" s="123" t="e">
        <f>VLOOKUP(A53,[0]!LİSTE,2)</f>
        <v>#REF!</v>
      </c>
      <c r="C53" s="124" t="e">
        <f>VLOOKUP(A53,[0]!LİSTE,11)</f>
        <v>#REF!</v>
      </c>
      <c r="D53" s="125" t="e">
        <f>VLOOKUP(A53,[0]!LİSTE,17)</f>
        <v>#REF!</v>
      </c>
      <c r="E53" s="124" t="e">
        <f>IF(B53&lt;0="",,VLOOKUP(A53,[0]!LİSTE,18))</f>
        <v>#REF!</v>
      </c>
      <c r="F53" s="126" t="e">
        <f>VLOOKUP(A53,[0]!LİSTE,20)</f>
        <v>#REF!</v>
      </c>
      <c r="G53" s="126" t="e">
        <f>VLOOKUP(A53,[0]!LİSTE,21)</f>
        <v>#REF!</v>
      </c>
      <c r="H53" s="126" t="e">
        <f>VLOOKUP(A53,[0]!LİSTE,26)</f>
        <v>#REF!</v>
      </c>
      <c r="I53" s="126" t="e">
        <f>VLOOKUP(A53,[0]!LİSTE,28)</f>
        <v>#REF!</v>
      </c>
      <c r="J53" s="125" t="e">
        <f>VLOOKUP(A53,[0]!LİSTE,30)</f>
        <v>#REF!</v>
      </c>
      <c r="K53" s="127" t="e">
        <f t="shared" si="0"/>
        <v>#REF!</v>
      </c>
      <c r="L53" s="128" t="e">
        <f t="shared" si="1"/>
        <v>#REF!</v>
      </c>
      <c r="M53" s="163" t="e">
        <f>VLOOKUP(A53,[0]!LİSTE,32)</f>
        <v>#REF!</v>
      </c>
      <c r="N53" s="129" t="e">
        <f>VLOOKUP(A53,[0]!LİSTE,33)</f>
        <v>#REF!</v>
      </c>
      <c r="O53" s="129" t="e">
        <f>VLOOKUP(A53,[0]!LİSTE,34)</f>
        <v>#REF!</v>
      </c>
      <c r="P53" s="130" t="e">
        <f>VLOOKUP(A53,[0]!LİSTE,31)</f>
        <v>#REF!</v>
      </c>
      <c r="Q53" s="129" t="e">
        <f>VLOOKUP(A53,[0]!LİSTE,38)</f>
        <v>#REF!</v>
      </c>
      <c r="R53" s="129" t="e">
        <f>VLOOKUP(A53,[0]!LİSTE,39)</f>
        <v>#REF!</v>
      </c>
      <c r="S53" s="130" t="e">
        <f>VLOOKUP(A53,[0]!LİSTE,41)</f>
        <v>#REF!</v>
      </c>
      <c r="T53" s="127" t="e">
        <f t="shared" si="2"/>
        <v>#REF!</v>
      </c>
    </row>
    <row r="54" spans="1:20" ht="15.95" customHeight="1">
      <c r="A54" s="122">
        <v>51</v>
      </c>
      <c r="B54" s="123" t="e">
        <f>VLOOKUP(A54,[0]!LİSTE,2)</f>
        <v>#REF!</v>
      </c>
      <c r="C54" s="124" t="e">
        <f>VLOOKUP(A54,[0]!LİSTE,11)</f>
        <v>#REF!</v>
      </c>
      <c r="D54" s="125" t="e">
        <f>VLOOKUP(A54,[0]!LİSTE,17)</f>
        <v>#REF!</v>
      </c>
      <c r="E54" s="124" t="e">
        <f>IF(B54&lt;0="",,VLOOKUP(A54,[0]!LİSTE,18))</f>
        <v>#REF!</v>
      </c>
      <c r="F54" s="126" t="e">
        <f>VLOOKUP(A54,[0]!LİSTE,20)</f>
        <v>#REF!</v>
      </c>
      <c r="G54" s="126" t="e">
        <f>VLOOKUP(A54,[0]!LİSTE,21)</f>
        <v>#REF!</v>
      </c>
      <c r="H54" s="126" t="e">
        <f>VLOOKUP(A54,[0]!LİSTE,26)</f>
        <v>#REF!</v>
      </c>
      <c r="I54" s="126" t="e">
        <f>VLOOKUP(A54,[0]!LİSTE,28)</f>
        <v>#REF!</v>
      </c>
      <c r="J54" s="125" t="e">
        <f>VLOOKUP(A54,[0]!LİSTE,30)</f>
        <v>#REF!</v>
      </c>
      <c r="K54" s="127" t="e">
        <f t="shared" ref="K54:K63" si="3">IF(I54&lt;=0,"0",IF(I54=1,"Derece Terfi",IF(I54=2,"Kademe Terfi",IF(I54=3,"Kademe Terfi",IF(I54=4,"Kademe Terfi",IF(I54=5,"Kademe Terfi",IF(I54=6,"Kademe Terfi")))))))</f>
        <v>#REF!</v>
      </c>
      <c r="L54" s="128" t="e">
        <f t="shared" ref="L54:L63" si="4">B54</f>
        <v>#REF!</v>
      </c>
      <c r="M54" s="163" t="e">
        <f>VLOOKUP(A54,[0]!LİSTE,32)</f>
        <v>#REF!</v>
      </c>
      <c r="N54" s="129" t="e">
        <f>VLOOKUP(A54,[0]!LİSTE,33)</f>
        <v>#REF!</v>
      </c>
      <c r="O54" s="129" t="e">
        <f>VLOOKUP(A54,[0]!LİSTE,34)</f>
        <v>#REF!</v>
      </c>
      <c r="P54" s="130" t="e">
        <f>VLOOKUP(A54,[0]!LİSTE,31)</f>
        <v>#REF!</v>
      </c>
      <c r="Q54" s="129" t="e">
        <f>VLOOKUP(A54,[0]!LİSTE,38)</f>
        <v>#REF!</v>
      </c>
      <c r="R54" s="129" t="e">
        <f>VLOOKUP(A54,[0]!LİSTE,39)</f>
        <v>#REF!</v>
      </c>
      <c r="S54" s="130" t="e">
        <f>VLOOKUP(A54,[0]!LİSTE,41)</f>
        <v>#REF!</v>
      </c>
      <c r="T54" s="127" t="e">
        <f t="shared" ref="T54:T63" si="5">IF(R54&lt;=0,"0",IF(R54=1,"Derece Terfi",IF(R54=2,"Kademe Terfi",IF(R54=3,"Kademe Terfi",IF(R54=4,"Kademe Terfi",IF(R54=5,"Kademe Terfi",IF(R54=6,"Kademe Terfi")))))))</f>
        <v>#REF!</v>
      </c>
    </row>
    <row r="55" spans="1:20" ht="15.95" customHeight="1">
      <c r="A55" s="122">
        <v>52</v>
      </c>
      <c r="B55" s="123" t="e">
        <f>VLOOKUP(A55,[0]!LİSTE,2)</f>
        <v>#REF!</v>
      </c>
      <c r="C55" s="124" t="e">
        <f>VLOOKUP(A55,[0]!LİSTE,11)</f>
        <v>#REF!</v>
      </c>
      <c r="D55" s="125" t="e">
        <f>VLOOKUP(A55,[0]!LİSTE,17)</f>
        <v>#REF!</v>
      </c>
      <c r="E55" s="124" t="e">
        <f>IF(B55&lt;0="",,VLOOKUP(A55,[0]!LİSTE,18))</f>
        <v>#REF!</v>
      </c>
      <c r="F55" s="126" t="e">
        <f>VLOOKUP(A55,[0]!LİSTE,20)</f>
        <v>#REF!</v>
      </c>
      <c r="G55" s="126" t="e">
        <f>VLOOKUP(A55,[0]!LİSTE,21)</f>
        <v>#REF!</v>
      </c>
      <c r="H55" s="126" t="e">
        <f>VLOOKUP(A55,[0]!LİSTE,26)</f>
        <v>#REF!</v>
      </c>
      <c r="I55" s="126" t="e">
        <f>VLOOKUP(A55,[0]!LİSTE,28)</f>
        <v>#REF!</v>
      </c>
      <c r="J55" s="125" t="e">
        <f>VLOOKUP(A55,[0]!LİSTE,30)</f>
        <v>#REF!</v>
      </c>
      <c r="K55" s="127" t="e">
        <f t="shared" si="3"/>
        <v>#REF!</v>
      </c>
      <c r="L55" s="128" t="e">
        <f t="shared" si="4"/>
        <v>#REF!</v>
      </c>
      <c r="M55" s="163" t="e">
        <f>VLOOKUP(A55,[0]!LİSTE,32)</f>
        <v>#REF!</v>
      </c>
      <c r="N55" s="129" t="e">
        <f>VLOOKUP(A55,[0]!LİSTE,33)</f>
        <v>#REF!</v>
      </c>
      <c r="O55" s="129" t="e">
        <f>VLOOKUP(A55,[0]!LİSTE,34)</f>
        <v>#REF!</v>
      </c>
      <c r="P55" s="130" t="e">
        <f>VLOOKUP(A55,[0]!LİSTE,31)</f>
        <v>#REF!</v>
      </c>
      <c r="Q55" s="129" t="e">
        <f>VLOOKUP(A55,[0]!LİSTE,38)</f>
        <v>#REF!</v>
      </c>
      <c r="R55" s="129" t="e">
        <f>VLOOKUP(A55,[0]!LİSTE,39)</f>
        <v>#REF!</v>
      </c>
      <c r="S55" s="130" t="e">
        <f>VLOOKUP(A55,[0]!LİSTE,41)</f>
        <v>#REF!</v>
      </c>
      <c r="T55" s="127" t="e">
        <f t="shared" si="5"/>
        <v>#REF!</v>
      </c>
    </row>
    <row r="56" spans="1:20" ht="15.75">
      <c r="A56" s="122">
        <v>53</v>
      </c>
      <c r="B56" s="123" t="e">
        <f>VLOOKUP(A56,[0]!LİSTE,2)</f>
        <v>#REF!</v>
      </c>
      <c r="C56" s="124" t="e">
        <f>VLOOKUP(A56,[0]!LİSTE,11)</f>
        <v>#REF!</v>
      </c>
      <c r="D56" s="125" t="e">
        <f>VLOOKUP(A56,[0]!LİSTE,17)</f>
        <v>#REF!</v>
      </c>
      <c r="E56" s="124" t="e">
        <f>IF(B56&lt;0="",,VLOOKUP(A56,[0]!LİSTE,18))</f>
        <v>#REF!</v>
      </c>
      <c r="F56" s="126" t="e">
        <f>VLOOKUP(A56,[0]!LİSTE,20)</f>
        <v>#REF!</v>
      </c>
      <c r="G56" s="126" t="e">
        <f>VLOOKUP(A56,[0]!LİSTE,21)</f>
        <v>#REF!</v>
      </c>
      <c r="H56" s="126" t="e">
        <f>VLOOKUP(A56,[0]!LİSTE,26)</f>
        <v>#REF!</v>
      </c>
      <c r="I56" s="126" t="e">
        <f>VLOOKUP(A56,[0]!LİSTE,28)</f>
        <v>#REF!</v>
      </c>
      <c r="J56" s="125" t="e">
        <f>VLOOKUP(A56,[0]!LİSTE,30)</f>
        <v>#REF!</v>
      </c>
      <c r="K56" s="127" t="e">
        <f t="shared" si="3"/>
        <v>#REF!</v>
      </c>
      <c r="L56" s="128" t="e">
        <f t="shared" si="4"/>
        <v>#REF!</v>
      </c>
      <c r="M56" s="163" t="e">
        <f>VLOOKUP(A56,[0]!LİSTE,32)</f>
        <v>#REF!</v>
      </c>
      <c r="N56" s="129" t="e">
        <f>VLOOKUP(A56,[0]!LİSTE,33)</f>
        <v>#REF!</v>
      </c>
      <c r="O56" s="129" t="e">
        <f>VLOOKUP(A56,[0]!LİSTE,34)</f>
        <v>#REF!</v>
      </c>
      <c r="P56" s="130" t="e">
        <f>VLOOKUP(A56,[0]!LİSTE,31)</f>
        <v>#REF!</v>
      </c>
      <c r="Q56" s="129" t="e">
        <f>VLOOKUP(A56,[0]!LİSTE,38)</f>
        <v>#REF!</v>
      </c>
      <c r="R56" s="129" t="e">
        <f>VLOOKUP(A56,[0]!LİSTE,39)</f>
        <v>#REF!</v>
      </c>
      <c r="S56" s="130" t="e">
        <f>VLOOKUP(A56,[0]!LİSTE,41)</f>
        <v>#REF!</v>
      </c>
      <c r="T56" s="127" t="e">
        <f t="shared" si="5"/>
        <v>#REF!</v>
      </c>
    </row>
    <row r="57" spans="1:20" ht="15.75">
      <c r="A57" s="122">
        <v>54</v>
      </c>
      <c r="B57" s="123" t="e">
        <f>VLOOKUP(A57,[0]!LİSTE,2)</f>
        <v>#REF!</v>
      </c>
      <c r="C57" s="124" t="e">
        <f>VLOOKUP(A57,[0]!LİSTE,11)</f>
        <v>#REF!</v>
      </c>
      <c r="D57" s="125" t="e">
        <f>VLOOKUP(A57,[0]!LİSTE,17)</f>
        <v>#REF!</v>
      </c>
      <c r="E57" s="124" t="e">
        <f>IF(B57&lt;0="",,VLOOKUP(A57,[0]!LİSTE,18))</f>
        <v>#REF!</v>
      </c>
      <c r="F57" s="126" t="e">
        <f>VLOOKUP(A57,[0]!LİSTE,20)</f>
        <v>#REF!</v>
      </c>
      <c r="G57" s="126" t="e">
        <f>VLOOKUP(A57,[0]!LİSTE,21)</f>
        <v>#REF!</v>
      </c>
      <c r="H57" s="126" t="e">
        <f>VLOOKUP(A57,[0]!LİSTE,26)</f>
        <v>#REF!</v>
      </c>
      <c r="I57" s="126" t="e">
        <f>VLOOKUP(A57,[0]!LİSTE,28)</f>
        <v>#REF!</v>
      </c>
      <c r="J57" s="125" t="e">
        <f>VLOOKUP(A57,[0]!LİSTE,30)</f>
        <v>#REF!</v>
      </c>
      <c r="K57" s="127" t="e">
        <f t="shared" si="3"/>
        <v>#REF!</v>
      </c>
      <c r="L57" s="128" t="e">
        <f t="shared" si="4"/>
        <v>#REF!</v>
      </c>
      <c r="M57" s="163" t="e">
        <f>VLOOKUP(A57,[0]!LİSTE,32)</f>
        <v>#REF!</v>
      </c>
      <c r="N57" s="129" t="e">
        <f>VLOOKUP(A57,[0]!LİSTE,33)</f>
        <v>#REF!</v>
      </c>
      <c r="O57" s="129" t="e">
        <f>VLOOKUP(A57,[0]!LİSTE,34)</f>
        <v>#REF!</v>
      </c>
      <c r="P57" s="130" t="e">
        <f>VLOOKUP(A57,[0]!LİSTE,31)</f>
        <v>#REF!</v>
      </c>
      <c r="Q57" s="129" t="e">
        <f>VLOOKUP(A57,[0]!LİSTE,38)</f>
        <v>#REF!</v>
      </c>
      <c r="R57" s="129" t="e">
        <f>VLOOKUP(A57,[0]!LİSTE,39)</f>
        <v>#REF!</v>
      </c>
      <c r="S57" s="130" t="e">
        <f>VLOOKUP(A57,[0]!LİSTE,41)</f>
        <v>#REF!</v>
      </c>
      <c r="T57" s="127" t="e">
        <f t="shared" si="5"/>
        <v>#REF!</v>
      </c>
    </row>
    <row r="58" spans="1:20" ht="15.75">
      <c r="A58" s="122">
        <v>55</v>
      </c>
      <c r="B58" s="123" t="e">
        <f>VLOOKUP(A58,[0]!LİSTE,2)</f>
        <v>#REF!</v>
      </c>
      <c r="C58" s="124" t="e">
        <f>VLOOKUP(A58,[0]!LİSTE,11)</f>
        <v>#REF!</v>
      </c>
      <c r="D58" s="125" t="e">
        <f>VLOOKUP(A58,[0]!LİSTE,17)</f>
        <v>#REF!</v>
      </c>
      <c r="E58" s="124" t="e">
        <f>IF(B58&lt;0="",,VLOOKUP(A58,[0]!LİSTE,18))</f>
        <v>#REF!</v>
      </c>
      <c r="F58" s="126" t="e">
        <f>VLOOKUP(A58,[0]!LİSTE,20)</f>
        <v>#REF!</v>
      </c>
      <c r="G58" s="126" t="e">
        <f>VLOOKUP(A58,[0]!LİSTE,21)</f>
        <v>#REF!</v>
      </c>
      <c r="H58" s="126" t="e">
        <f>VLOOKUP(A58,[0]!LİSTE,26)</f>
        <v>#REF!</v>
      </c>
      <c r="I58" s="126" t="e">
        <f>VLOOKUP(A58,[0]!LİSTE,28)</f>
        <v>#REF!</v>
      </c>
      <c r="J58" s="125" t="e">
        <f>VLOOKUP(A58,[0]!LİSTE,30)</f>
        <v>#REF!</v>
      </c>
      <c r="K58" s="127" t="e">
        <f t="shared" si="3"/>
        <v>#REF!</v>
      </c>
      <c r="L58" s="128" t="e">
        <f t="shared" si="4"/>
        <v>#REF!</v>
      </c>
      <c r="M58" s="163" t="e">
        <f>VLOOKUP(A58,[0]!LİSTE,32)</f>
        <v>#REF!</v>
      </c>
      <c r="N58" s="129" t="e">
        <f>VLOOKUP(A58,[0]!LİSTE,33)</f>
        <v>#REF!</v>
      </c>
      <c r="O58" s="129" t="e">
        <f>VLOOKUP(A58,[0]!LİSTE,34)</f>
        <v>#REF!</v>
      </c>
      <c r="P58" s="130" t="e">
        <f>VLOOKUP(A58,[0]!LİSTE,31)</f>
        <v>#REF!</v>
      </c>
      <c r="Q58" s="129" t="e">
        <f>VLOOKUP(A58,[0]!LİSTE,38)</f>
        <v>#REF!</v>
      </c>
      <c r="R58" s="129" t="e">
        <f>VLOOKUP(A58,[0]!LİSTE,39)</f>
        <v>#REF!</v>
      </c>
      <c r="S58" s="130" t="e">
        <f>VLOOKUP(A58,[0]!LİSTE,41)</f>
        <v>#REF!</v>
      </c>
      <c r="T58" s="127" t="e">
        <f t="shared" si="5"/>
        <v>#REF!</v>
      </c>
    </row>
    <row r="59" spans="1:20" ht="15.75">
      <c r="A59" s="122">
        <v>56</v>
      </c>
      <c r="B59" s="123" t="e">
        <f>VLOOKUP(A59,[0]!LİSTE,2)</f>
        <v>#REF!</v>
      </c>
      <c r="C59" s="124" t="e">
        <f>VLOOKUP(A59,[0]!LİSTE,11)</f>
        <v>#REF!</v>
      </c>
      <c r="D59" s="125" t="e">
        <f>VLOOKUP(A59,[0]!LİSTE,17)</f>
        <v>#REF!</v>
      </c>
      <c r="E59" s="124" t="e">
        <f>IF(B59&lt;0="",,VLOOKUP(A59,[0]!LİSTE,18))</f>
        <v>#REF!</v>
      </c>
      <c r="F59" s="126" t="e">
        <f>VLOOKUP(A59,[0]!LİSTE,20)</f>
        <v>#REF!</v>
      </c>
      <c r="G59" s="126" t="e">
        <f>VLOOKUP(A59,[0]!LİSTE,21)</f>
        <v>#REF!</v>
      </c>
      <c r="H59" s="126" t="e">
        <f>VLOOKUP(A59,[0]!LİSTE,26)</f>
        <v>#REF!</v>
      </c>
      <c r="I59" s="126" t="e">
        <f>VLOOKUP(A59,[0]!LİSTE,28)</f>
        <v>#REF!</v>
      </c>
      <c r="J59" s="125" t="e">
        <f>VLOOKUP(A59,[0]!LİSTE,30)</f>
        <v>#REF!</v>
      </c>
      <c r="K59" s="127" t="e">
        <f t="shared" si="3"/>
        <v>#REF!</v>
      </c>
      <c r="L59" s="128" t="e">
        <f t="shared" si="4"/>
        <v>#REF!</v>
      </c>
      <c r="M59" s="163" t="e">
        <f>VLOOKUP(A59,[0]!LİSTE,32)</f>
        <v>#REF!</v>
      </c>
      <c r="N59" s="129" t="e">
        <f>VLOOKUP(A59,[0]!LİSTE,33)</f>
        <v>#REF!</v>
      </c>
      <c r="O59" s="129" t="e">
        <f>VLOOKUP(A59,[0]!LİSTE,34)</f>
        <v>#REF!</v>
      </c>
      <c r="P59" s="130" t="e">
        <f>VLOOKUP(A59,[0]!LİSTE,31)</f>
        <v>#REF!</v>
      </c>
      <c r="Q59" s="129" t="e">
        <f>VLOOKUP(A59,[0]!LİSTE,38)</f>
        <v>#REF!</v>
      </c>
      <c r="R59" s="129" t="e">
        <f>VLOOKUP(A59,[0]!LİSTE,39)</f>
        <v>#REF!</v>
      </c>
      <c r="S59" s="130" t="e">
        <f>VLOOKUP(A59,[0]!LİSTE,41)</f>
        <v>#REF!</v>
      </c>
      <c r="T59" s="127" t="e">
        <f t="shared" si="5"/>
        <v>#REF!</v>
      </c>
    </row>
    <row r="60" spans="1:20" ht="15.75">
      <c r="A60" s="122">
        <v>57</v>
      </c>
      <c r="B60" s="123" t="e">
        <f>VLOOKUP(A60,[0]!LİSTE,2)</f>
        <v>#REF!</v>
      </c>
      <c r="C60" s="124" t="e">
        <f>VLOOKUP(A60,[0]!LİSTE,11)</f>
        <v>#REF!</v>
      </c>
      <c r="D60" s="125" t="e">
        <f>VLOOKUP(A60,[0]!LİSTE,17)</f>
        <v>#REF!</v>
      </c>
      <c r="E60" s="124" t="e">
        <f>IF(B60&lt;0="",,VLOOKUP(A60,[0]!LİSTE,18))</f>
        <v>#REF!</v>
      </c>
      <c r="F60" s="126" t="e">
        <f>VLOOKUP(A60,[0]!LİSTE,20)</f>
        <v>#REF!</v>
      </c>
      <c r="G60" s="126" t="e">
        <f>VLOOKUP(A60,[0]!LİSTE,21)</f>
        <v>#REF!</v>
      </c>
      <c r="H60" s="126" t="e">
        <f>VLOOKUP(A60,[0]!LİSTE,26)</f>
        <v>#REF!</v>
      </c>
      <c r="I60" s="126" t="e">
        <f>VLOOKUP(A60,[0]!LİSTE,28)</f>
        <v>#REF!</v>
      </c>
      <c r="J60" s="125" t="e">
        <f>VLOOKUP(A60,[0]!LİSTE,30)</f>
        <v>#REF!</v>
      </c>
      <c r="K60" s="127" t="e">
        <f t="shared" si="3"/>
        <v>#REF!</v>
      </c>
      <c r="L60" s="128" t="e">
        <f t="shared" si="4"/>
        <v>#REF!</v>
      </c>
      <c r="M60" s="163" t="e">
        <f>VLOOKUP(A60,[0]!LİSTE,32)</f>
        <v>#REF!</v>
      </c>
      <c r="N60" s="129" t="e">
        <f>VLOOKUP(A60,[0]!LİSTE,33)</f>
        <v>#REF!</v>
      </c>
      <c r="O60" s="129" t="e">
        <f>VLOOKUP(A60,[0]!LİSTE,34)</f>
        <v>#REF!</v>
      </c>
      <c r="P60" s="130" t="e">
        <f>VLOOKUP(A60,[0]!LİSTE,31)</f>
        <v>#REF!</v>
      </c>
      <c r="Q60" s="129" t="e">
        <f>VLOOKUP(A60,[0]!LİSTE,38)</f>
        <v>#REF!</v>
      </c>
      <c r="R60" s="129" t="e">
        <f>VLOOKUP(A60,[0]!LİSTE,39)</f>
        <v>#REF!</v>
      </c>
      <c r="S60" s="130" t="e">
        <f>VLOOKUP(A60,[0]!LİSTE,41)</f>
        <v>#REF!</v>
      </c>
      <c r="T60" s="127" t="e">
        <f t="shared" si="5"/>
        <v>#REF!</v>
      </c>
    </row>
    <row r="61" spans="1:20" ht="15.75">
      <c r="A61" s="122">
        <v>58</v>
      </c>
      <c r="B61" s="123" t="e">
        <f>VLOOKUP(A61,[0]!LİSTE,2)</f>
        <v>#REF!</v>
      </c>
      <c r="C61" s="124" t="e">
        <f>VLOOKUP(A61,[0]!LİSTE,11)</f>
        <v>#REF!</v>
      </c>
      <c r="D61" s="125" t="e">
        <f>VLOOKUP(A61,[0]!LİSTE,17)</f>
        <v>#REF!</v>
      </c>
      <c r="E61" s="124" t="e">
        <f>IF(B61&lt;0="",,VLOOKUP(A61,[0]!LİSTE,18))</f>
        <v>#REF!</v>
      </c>
      <c r="F61" s="126" t="e">
        <f>VLOOKUP(A61,[0]!LİSTE,20)</f>
        <v>#REF!</v>
      </c>
      <c r="G61" s="126" t="e">
        <f>VLOOKUP(A61,[0]!LİSTE,21)</f>
        <v>#REF!</v>
      </c>
      <c r="H61" s="126" t="e">
        <f>VLOOKUP(A61,[0]!LİSTE,26)</f>
        <v>#REF!</v>
      </c>
      <c r="I61" s="126" t="e">
        <f>VLOOKUP(A61,[0]!LİSTE,28)</f>
        <v>#REF!</v>
      </c>
      <c r="J61" s="125" t="e">
        <f>VLOOKUP(A61,[0]!LİSTE,30)</f>
        <v>#REF!</v>
      </c>
      <c r="K61" s="127" t="e">
        <f t="shared" si="3"/>
        <v>#REF!</v>
      </c>
      <c r="L61" s="128" t="e">
        <f t="shared" si="4"/>
        <v>#REF!</v>
      </c>
      <c r="M61" s="163" t="e">
        <f>VLOOKUP(A61,[0]!LİSTE,32)</f>
        <v>#REF!</v>
      </c>
      <c r="N61" s="129" t="e">
        <f>VLOOKUP(A61,[0]!LİSTE,33)</f>
        <v>#REF!</v>
      </c>
      <c r="O61" s="129" t="e">
        <f>VLOOKUP(A61,[0]!LİSTE,34)</f>
        <v>#REF!</v>
      </c>
      <c r="P61" s="130" t="e">
        <f>VLOOKUP(A61,[0]!LİSTE,31)</f>
        <v>#REF!</v>
      </c>
      <c r="Q61" s="129" t="e">
        <f>VLOOKUP(A61,[0]!LİSTE,38)</f>
        <v>#REF!</v>
      </c>
      <c r="R61" s="129" t="e">
        <f>VLOOKUP(A61,[0]!LİSTE,39)</f>
        <v>#REF!</v>
      </c>
      <c r="S61" s="130" t="e">
        <f>VLOOKUP(A61,[0]!LİSTE,41)</f>
        <v>#REF!</v>
      </c>
      <c r="T61" s="127" t="e">
        <f t="shared" si="5"/>
        <v>#REF!</v>
      </c>
    </row>
    <row r="62" spans="1:20" ht="15.75">
      <c r="A62" s="122">
        <v>59</v>
      </c>
      <c r="B62" s="123" t="e">
        <f>VLOOKUP(A62,[0]!LİSTE,2)</f>
        <v>#REF!</v>
      </c>
      <c r="C62" s="124" t="e">
        <f>VLOOKUP(A62,[0]!LİSTE,11)</f>
        <v>#REF!</v>
      </c>
      <c r="D62" s="125" t="e">
        <f>VLOOKUP(A62,[0]!LİSTE,17)</f>
        <v>#REF!</v>
      </c>
      <c r="E62" s="124" t="e">
        <f>IF(B62&lt;0="",,VLOOKUP(A62,[0]!LİSTE,18))</f>
        <v>#REF!</v>
      </c>
      <c r="F62" s="126" t="e">
        <f>VLOOKUP(A62,[0]!LİSTE,20)</f>
        <v>#REF!</v>
      </c>
      <c r="G62" s="126" t="e">
        <f>VLOOKUP(A62,[0]!LİSTE,21)</f>
        <v>#REF!</v>
      </c>
      <c r="H62" s="126" t="e">
        <f>VLOOKUP(A62,[0]!LİSTE,26)</f>
        <v>#REF!</v>
      </c>
      <c r="I62" s="126" t="e">
        <f>VLOOKUP(A62,[0]!LİSTE,28)</f>
        <v>#REF!</v>
      </c>
      <c r="J62" s="125" t="e">
        <f>VLOOKUP(A62,[0]!LİSTE,30)</f>
        <v>#REF!</v>
      </c>
      <c r="K62" s="127" t="e">
        <f t="shared" si="3"/>
        <v>#REF!</v>
      </c>
      <c r="L62" s="128" t="e">
        <f t="shared" si="4"/>
        <v>#REF!</v>
      </c>
      <c r="M62" s="163" t="e">
        <f>VLOOKUP(A62,[0]!LİSTE,32)</f>
        <v>#REF!</v>
      </c>
      <c r="N62" s="129" t="e">
        <f>VLOOKUP(A62,[0]!LİSTE,33)</f>
        <v>#REF!</v>
      </c>
      <c r="O62" s="129" t="e">
        <f>VLOOKUP(A62,[0]!LİSTE,34)</f>
        <v>#REF!</v>
      </c>
      <c r="P62" s="130" t="e">
        <f>VLOOKUP(A62,[0]!LİSTE,31)</f>
        <v>#REF!</v>
      </c>
      <c r="Q62" s="129" t="e">
        <f>VLOOKUP(A62,[0]!LİSTE,38)</f>
        <v>#REF!</v>
      </c>
      <c r="R62" s="129" t="e">
        <f>VLOOKUP(A62,[0]!LİSTE,39)</f>
        <v>#REF!</v>
      </c>
      <c r="S62" s="130" t="e">
        <f>VLOOKUP(A62,[0]!LİSTE,41)</f>
        <v>#REF!</v>
      </c>
      <c r="T62" s="127" t="e">
        <f t="shared" si="5"/>
        <v>#REF!</v>
      </c>
    </row>
    <row r="63" spans="1:20" ht="15.75">
      <c r="A63" s="122">
        <v>60</v>
      </c>
      <c r="B63" s="123" t="e">
        <f>VLOOKUP(A63,[0]!LİSTE,2)</f>
        <v>#REF!</v>
      </c>
      <c r="C63" s="124" t="e">
        <f>VLOOKUP(A63,[0]!LİSTE,11)</f>
        <v>#REF!</v>
      </c>
      <c r="D63" s="125" t="e">
        <f>VLOOKUP(A63,[0]!LİSTE,17)</f>
        <v>#REF!</v>
      </c>
      <c r="E63" s="124" t="e">
        <f>IF(B63&lt;0="",,VLOOKUP(A63,[0]!LİSTE,18))</f>
        <v>#REF!</v>
      </c>
      <c r="F63" s="126" t="e">
        <f>VLOOKUP(A63,[0]!LİSTE,20)</f>
        <v>#REF!</v>
      </c>
      <c r="G63" s="126" t="e">
        <f>VLOOKUP(A63,[0]!LİSTE,21)</f>
        <v>#REF!</v>
      </c>
      <c r="H63" s="126" t="e">
        <f>VLOOKUP(A63,[0]!LİSTE,26)</f>
        <v>#REF!</v>
      </c>
      <c r="I63" s="126" t="e">
        <f>VLOOKUP(A63,[0]!LİSTE,28)</f>
        <v>#REF!</v>
      </c>
      <c r="J63" s="125" t="e">
        <f>VLOOKUP(A63,[0]!LİSTE,30)</f>
        <v>#REF!</v>
      </c>
      <c r="K63" s="127" t="e">
        <f t="shared" si="3"/>
        <v>#REF!</v>
      </c>
      <c r="L63" s="128" t="e">
        <f t="shared" si="4"/>
        <v>#REF!</v>
      </c>
      <c r="M63" s="163" t="e">
        <f>VLOOKUP(A63,[0]!LİSTE,32)</f>
        <v>#REF!</v>
      </c>
      <c r="N63" s="129" t="e">
        <f>VLOOKUP(A63,[0]!LİSTE,33)</f>
        <v>#REF!</v>
      </c>
      <c r="O63" s="129" t="e">
        <f>VLOOKUP(A63,[0]!LİSTE,34)</f>
        <v>#REF!</v>
      </c>
      <c r="P63" s="130" t="e">
        <f>VLOOKUP(A63,[0]!LİSTE,31)</f>
        <v>#REF!</v>
      </c>
      <c r="Q63" s="129" t="e">
        <f>VLOOKUP(A63,[0]!LİSTE,38)</f>
        <v>#REF!</v>
      </c>
      <c r="R63" s="129" t="e">
        <f>VLOOKUP(A63,[0]!LİSTE,39)</f>
        <v>#REF!</v>
      </c>
      <c r="S63" s="130" t="e">
        <f>VLOOKUP(A63,[0]!LİSTE,41)</f>
        <v>#REF!</v>
      </c>
      <c r="T63" s="127" t="e">
        <f t="shared" si="5"/>
        <v>#REF!</v>
      </c>
    </row>
  </sheetData>
  <protectedRanges>
    <protectedRange sqref="T3 N1:S3 A1:J2 L2 M1 A3:M3" name="Aralık1_1"/>
  </protectedRanges>
  <autoFilter ref="A3:T63"/>
  <mergeCells count="2">
    <mergeCell ref="A2:K2"/>
    <mergeCell ref="L2:T2"/>
  </mergeCells>
  <pageMargins left="0.70866141732283472" right="0.70866141732283472" top="0.74803149606299213" bottom="0.74803149606299213" header="0.31496062992125984" footer="0.31496062992125984"/>
  <pageSetup paperSize="9" scale="56" orientation="landscape" r:id="rId1"/>
  <drawing r:id="rId2"/>
</worksheet>
</file>

<file path=xl/worksheets/sheet6.xml><?xml version="1.0" encoding="utf-8"?>
<worksheet xmlns="http://schemas.openxmlformats.org/spreadsheetml/2006/main" xmlns:r="http://schemas.openxmlformats.org/officeDocument/2006/relationships">
  <sheetPr codeName="Sayfa12">
    <tabColor rgb="FFFF0000"/>
    <pageSetUpPr fitToPage="1"/>
  </sheetPr>
  <dimension ref="B1:R49"/>
  <sheetViews>
    <sheetView workbookViewId="0">
      <selection activeCell="N22" sqref="N22:R22"/>
    </sheetView>
  </sheetViews>
  <sheetFormatPr defaultRowHeight="11.25"/>
  <cols>
    <col min="1" max="1" width="3.28515625" style="119" customWidth="1"/>
    <col min="2" max="2" width="20.5703125" style="119" customWidth="1"/>
    <col min="3" max="3" width="3.85546875" style="119" customWidth="1"/>
    <col min="4" max="4" width="1.42578125" style="119" customWidth="1"/>
    <col min="5" max="5" width="19" style="119" customWidth="1"/>
    <col min="6" max="6" width="11.5703125" style="119" customWidth="1"/>
    <col min="7" max="7" width="25.140625" style="119" customWidth="1"/>
    <col min="8" max="8" width="2" style="119" customWidth="1"/>
    <col min="9" max="9" width="21.42578125" style="119" customWidth="1"/>
    <col min="10" max="10" width="2.85546875" style="119" customWidth="1"/>
    <col min="11" max="11" width="20.5703125" style="119" customWidth="1"/>
    <col min="12" max="12" width="3.85546875" style="119" customWidth="1"/>
    <col min="13" max="13" width="1.42578125" style="119" customWidth="1"/>
    <col min="14" max="14" width="19" style="119" customWidth="1"/>
    <col min="15" max="15" width="11.5703125" style="119" customWidth="1"/>
    <col min="16" max="16" width="25.140625" style="119" customWidth="1"/>
    <col min="17" max="17" width="2" style="119" customWidth="1"/>
    <col min="18" max="18" width="21.42578125" style="119" customWidth="1"/>
    <col min="19" max="257" width="9.140625" style="119"/>
    <col min="258" max="258" width="20.5703125" style="119" customWidth="1"/>
    <col min="259" max="259" width="3.85546875" style="119" customWidth="1"/>
    <col min="260" max="260" width="1.42578125" style="119" customWidth="1"/>
    <col min="261" max="261" width="19" style="119" customWidth="1"/>
    <col min="262" max="262" width="11.5703125" style="119" customWidth="1"/>
    <col min="263" max="263" width="25.140625" style="119" customWidth="1"/>
    <col min="264" max="264" width="2" style="119" customWidth="1"/>
    <col min="265" max="265" width="21.42578125" style="119" customWidth="1"/>
    <col min="266" max="266" width="9.7109375" style="119" customWidth="1"/>
    <col min="267" max="267" width="20.5703125" style="119" customWidth="1"/>
    <col min="268" max="268" width="3.85546875" style="119" customWidth="1"/>
    <col min="269" max="269" width="1.42578125" style="119" customWidth="1"/>
    <col min="270" max="270" width="19" style="119" customWidth="1"/>
    <col min="271" max="271" width="11.5703125" style="119" customWidth="1"/>
    <col min="272" max="272" width="25.140625" style="119" customWidth="1"/>
    <col min="273" max="273" width="2" style="119" customWidth="1"/>
    <col min="274" max="274" width="21.42578125" style="119" customWidth="1"/>
    <col min="275" max="513" width="9.140625" style="119"/>
    <col min="514" max="514" width="20.5703125" style="119" customWidth="1"/>
    <col min="515" max="515" width="3.85546875" style="119" customWidth="1"/>
    <col min="516" max="516" width="1.42578125" style="119" customWidth="1"/>
    <col min="517" max="517" width="19" style="119" customWidth="1"/>
    <col min="518" max="518" width="11.5703125" style="119" customWidth="1"/>
    <col min="519" max="519" width="25.140625" style="119" customWidth="1"/>
    <col min="520" max="520" width="2" style="119" customWidth="1"/>
    <col min="521" max="521" width="21.42578125" style="119" customWidth="1"/>
    <col min="522" max="522" width="9.7109375" style="119" customWidth="1"/>
    <col min="523" max="523" width="20.5703125" style="119" customWidth="1"/>
    <col min="524" max="524" width="3.85546875" style="119" customWidth="1"/>
    <col min="525" max="525" width="1.42578125" style="119" customWidth="1"/>
    <col min="526" max="526" width="19" style="119" customWidth="1"/>
    <col min="527" max="527" width="11.5703125" style="119" customWidth="1"/>
    <col min="528" max="528" width="25.140625" style="119" customWidth="1"/>
    <col min="529" max="529" width="2" style="119" customWidth="1"/>
    <col min="530" max="530" width="21.42578125" style="119" customWidth="1"/>
    <col min="531" max="769" width="9.140625" style="119"/>
    <col min="770" max="770" width="20.5703125" style="119" customWidth="1"/>
    <col min="771" max="771" width="3.85546875" style="119" customWidth="1"/>
    <col min="772" max="772" width="1.42578125" style="119" customWidth="1"/>
    <col min="773" max="773" width="19" style="119" customWidth="1"/>
    <col min="774" max="774" width="11.5703125" style="119" customWidth="1"/>
    <col min="775" max="775" width="25.140625" style="119" customWidth="1"/>
    <col min="776" max="776" width="2" style="119" customWidth="1"/>
    <col min="777" max="777" width="21.42578125" style="119" customWidth="1"/>
    <col min="778" max="778" width="9.7109375" style="119" customWidth="1"/>
    <col min="779" max="779" width="20.5703125" style="119" customWidth="1"/>
    <col min="780" max="780" width="3.85546875" style="119" customWidth="1"/>
    <col min="781" max="781" width="1.42578125" style="119" customWidth="1"/>
    <col min="782" max="782" width="19" style="119" customWidth="1"/>
    <col min="783" max="783" width="11.5703125" style="119" customWidth="1"/>
    <col min="784" max="784" width="25.140625" style="119" customWidth="1"/>
    <col min="785" max="785" width="2" style="119" customWidth="1"/>
    <col min="786" max="786" width="21.42578125" style="119" customWidth="1"/>
    <col min="787" max="1025" width="9.140625" style="119"/>
    <col min="1026" max="1026" width="20.5703125" style="119" customWidth="1"/>
    <col min="1027" max="1027" width="3.85546875" style="119" customWidth="1"/>
    <col min="1028" max="1028" width="1.42578125" style="119" customWidth="1"/>
    <col min="1029" max="1029" width="19" style="119" customWidth="1"/>
    <col min="1030" max="1030" width="11.5703125" style="119" customWidth="1"/>
    <col min="1031" max="1031" width="25.140625" style="119" customWidth="1"/>
    <col min="1032" max="1032" width="2" style="119" customWidth="1"/>
    <col min="1033" max="1033" width="21.42578125" style="119" customWidth="1"/>
    <col min="1034" max="1034" width="9.7109375" style="119" customWidth="1"/>
    <col min="1035" max="1035" width="20.5703125" style="119" customWidth="1"/>
    <col min="1036" max="1036" width="3.85546875" style="119" customWidth="1"/>
    <col min="1037" max="1037" width="1.42578125" style="119" customWidth="1"/>
    <col min="1038" max="1038" width="19" style="119" customWidth="1"/>
    <col min="1039" max="1039" width="11.5703125" style="119" customWidth="1"/>
    <col min="1040" max="1040" width="25.140625" style="119" customWidth="1"/>
    <col min="1041" max="1041" width="2" style="119" customWidth="1"/>
    <col min="1042" max="1042" width="21.42578125" style="119" customWidth="1"/>
    <col min="1043" max="1281" width="9.140625" style="119"/>
    <col min="1282" max="1282" width="20.5703125" style="119" customWidth="1"/>
    <col min="1283" max="1283" width="3.85546875" style="119" customWidth="1"/>
    <col min="1284" max="1284" width="1.42578125" style="119" customWidth="1"/>
    <col min="1285" max="1285" width="19" style="119" customWidth="1"/>
    <col min="1286" max="1286" width="11.5703125" style="119" customWidth="1"/>
    <col min="1287" max="1287" width="25.140625" style="119" customWidth="1"/>
    <col min="1288" max="1288" width="2" style="119" customWidth="1"/>
    <col min="1289" max="1289" width="21.42578125" style="119" customWidth="1"/>
    <col min="1290" max="1290" width="9.7109375" style="119" customWidth="1"/>
    <col min="1291" max="1291" width="20.5703125" style="119" customWidth="1"/>
    <col min="1292" max="1292" width="3.85546875" style="119" customWidth="1"/>
    <col min="1293" max="1293" width="1.42578125" style="119" customWidth="1"/>
    <col min="1294" max="1294" width="19" style="119" customWidth="1"/>
    <col min="1295" max="1295" width="11.5703125" style="119" customWidth="1"/>
    <col min="1296" max="1296" width="25.140625" style="119" customWidth="1"/>
    <col min="1297" max="1297" width="2" style="119" customWidth="1"/>
    <col min="1298" max="1298" width="21.42578125" style="119" customWidth="1"/>
    <col min="1299" max="1537" width="9.140625" style="119"/>
    <col min="1538" max="1538" width="20.5703125" style="119" customWidth="1"/>
    <col min="1539" max="1539" width="3.85546875" style="119" customWidth="1"/>
    <col min="1540" max="1540" width="1.42578125" style="119" customWidth="1"/>
    <col min="1541" max="1541" width="19" style="119" customWidth="1"/>
    <col min="1542" max="1542" width="11.5703125" style="119" customWidth="1"/>
    <col min="1543" max="1543" width="25.140625" style="119" customWidth="1"/>
    <col min="1544" max="1544" width="2" style="119" customWidth="1"/>
    <col min="1545" max="1545" width="21.42578125" style="119" customWidth="1"/>
    <col min="1546" max="1546" width="9.7109375" style="119" customWidth="1"/>
    <col min="1547" max="1547" width="20.5703125" style="119" customWidth="1"/>
    <col min="1548" max="1548" width="3.85546875" style="119" customWidth="1"/>
    <col min="1549" max="1549" width="1.42578125" style="119" customWidth="1"/>
    <col min="1550" max="1550" width="19" style="119" customWidth="1"/>
    <col min="1551" max="1551" width="11.5703125" style="119" customWidth="1"/>
    <col min="1552" max="1552" width="25.140625" style="119" customWidth="1"/>
    <col min="1553" max="1553" width="2" style="119" customWidth="1"/>
    <col min="1554" max="1554" width="21.42578125" style="119" customWidth="1"/>
    <col min="1555" max="1793" width="9.140625" style="119"/>
    <col min="1794" max="1794" width="20.5703125" style="119" customWidth="1"/>
    <col min="1795" max="1795" width="3.85546875" style="119" customWidth="1"/>
    <col min="1796" max="1796" width="1.42578125" style="119" customWidth="1"/>
    <col min="1797" max="1797" width="19" style="119" customWidth="1"/>
    <col min="1798" max="1798" width="11.5703125" style="119" customWidth="1"/>
    <col min="1799" max="1799" width="25.140625" style="119" customWidth="1"/>
    <col min="1800" max="1800" width="2" style="119" customWidth="1"/>
    <col min="1801" max="1801" width="21.42578125" style="119" customWidth="1"/>
    <col min="1802" max="1802" width="9.7109375" style="119" customWidth="1"/>
    <col min="1803" max="1803" width="20.5703125" style="119" customWidth="1"/>
    <col min="1804" max="1804" width="3.85546875" style="119" customWidth="1"/>
    <col min="1805" max="1805" width="1.42578125" style="119" customWidth="1"/>
    <col min="1806" max="1806" width="19" style="119" customWidth="1"/>
    <col min="1807" max="1807" width="11.5703125" style="119" customWidth="1"/>
    <col min="1808" max="1808" width="25.140625" style="119" customWidth="1"/>
    <col min="1809" max="1809" width="2" style="119" customWidth="1"/>
    <col min="1810" max="1810" width="21.42578125" style="119" customWidth="1"/>
    <col min="1811" max="2049" width="9.140625" style="119"/>
    <col min="2050" max="2050" width="20.5703125" style="119" customWidth="1"/>
    <col min="2051" max="2051" width="3.85546875" style="119" customWidth="1"/>
    <col min="2052" max="2052" width="1.42578125" style="119" customWidth="1"/>
    <col min="2053" max="2053" width="19" style="119" customWidth="1"/>
    <col min="2054" max="2054" width="11.5703125" style="119" customWidth="1"/>
    <col min="2055" max="2055" width="25.140625" style="119" customWidth="1"/>
    <col min="2056" max="2056" width="2" style="119" customWidth="1"/>
    <col min="2057" max="2057" width="21.42578125" style="119" customWidth="1"/>
    <col min="2058" max="2058" width="9.7109375" style="119" customWidth="1"/>
    <col min="2059" max="2059" width="20.5703125" style="119" customWidth="1"/>
    <col min="2060" max="2060" width="3.85546875" style="119" customWidth="1"/>
    <col min="2061" max="2061" width="1.42578125" style="119" customWidth="1"/>
    <col min="2062" max="2062" width="19" style="119" customWidth="1"/>
    <col min="2063" max="2063" width="11.5703125" style="119" customWidth="1"/>
    <col min="2064" max="2064" width="25.140625" style="119" customWidth="1"/>
    <col min="2065" max="2065" width="2" style="119" customWidth="1"/>
    <col min="2066" max="2066" width="21.42578125" style="119" customWidth="1"/>
    <col min="2067" max="2305" width="9.140625" style="119"/>
    <col min="2306" max="2306" width="20.5703125" style="119" customWidth="1"/>
    <col min="2307" max="2307" width="3.85546875" style="119" customWidth="1"/>
    <col min="2308" max="2308" width="1.42578125" style="119" customWidth="1"/>
    <col min="2309" max="2309" width="19" style="119" customWidth="1"/>
    <col min="2310" max="2310" width="11.5703125" style="119" customWidth="1"/>
    <col min="2311" max="2311" width="25.140625" style="119" customWidth="1"/>
    <col min="2312" max="2312" width="2" style="119" customWidth="1"/>
    <col min="2313" max="2313" width="21.42578125" style="119" customWidth="1"/>
    <col min="2314" max="2314" width="9.7109375" style="119" customWidth="1"/>
    <col min="2315" max="2315" width="20.5703125" style="119" customWidth="1"/>
    <col min="2316" max="2316" width="3.85546875" style="119" customWidth="1"/>
    <col min="2317" max="2317" width="1.42578125" style="119" customWidth="1"/>
    <col min="2318" max="2318" width="19" style="119" customWidth="1"/>
    <col min="2319" max="2319" width="11.5703125" style="119" customWidth="1"/>
    <col min="2320" max="2320" width="25.140625" style="119" customWidth="1"/>
    <col min="2321" max="2321" width="2" style="119" customWidth="1"/>
    <col min="2322" max="2322" width="21.42578125" style="119" customWidth="1"/>
    <col min="2323" max="2561" width="9.140625" style="119"/>
    <col min="2562" max="2562" width="20.5703125" style="119" customWidth="1"/>
    <col min="2563" max="2563" width="3.85546875" style="119" customWidth="1"/>
    <col min="2564" max="2564" width="1.42578125" style="119" customWidth="1"/>
    <col min="2565" max="2565" width="19" style="119" customWidth="1"/>
    <col min="2566" max="2566" width="11.5703125" style="119" customWidth="1"/>
    <col min="2567" max="2567" width="25.140625" style="119" customWidth="1"/>
    <col min="2568" max="2568" width="2" style="119" customWidth="1"/>
    <col min="2569" max="2569" width="21.42578125" style="119" customWidth="1"/>
    <col min="2570" max="2570" width="9.7109375" style="119" customWidth="1"/>
    <col min="2571" max="2571" width="20.5703125" style="119" customWidth="1"/>
    <col min="2572" max="2572" width="3.85546875" style="119" customWidth="1"/>
    <col min="2573" max="2573" width="1.42578125" style="119" customWidth="1"/>
    <col min="2574" max="2574" width="19" style="119" customWidth="1"/>
    <col min="2575" max="2575" width="11.5703125" style="119" customWidth="1"/>
    <col min="2576" max="2576" width="25.140625" style="119" customWidth="1"/>
    <col min="2577" max="2577" width="2" style="119" customWidth="1"/>
    <col min="2578" max="2578" width="21.42578125" style="119" customWidth="1"/>
    <col min="2579" max="2817" width="9.140625" style="119"/>
    <col min="2818" max="2818" width="20.5703125" style="119" customWidth="1"/>
    <col min="2819" max="2819" width="3.85546875" style="119" customWidth="1"/>
    <col min="2820" max="2820" width="1.42578125" style="119" customWidth="1"/>
    <col min="2821" max="2821" width="19" style="119" customWidth="1"/>
    <col min="2822" max="2822" width="11.5703125" style="119" customWidth="1"/>
    <col min="2823" max="2823" width="25.140625" style="119" customWidth="1"/>
    <col min="2824" max="2824" width="2" style="119" customWidth="1"/>
    <col min="2825" max="2825" width="21.42578125" style="119" customWidth="1"/>
    <col min="2826" max="2826" width="9.7109375" style="119" customWidth="1"/>
    <col min="2827" max="2827" width="20.5703125" style="119" customWidth="1"/>
    <col min="2828" max="2828" width="3.85546875" style="119" customWidth="1"/>
    <col min="2829" max="2829" width="1.42578125" style="119" customWidth="1"/>
    <col min="2830" max="2830" width="19" style="119" customWidth="1"/>
    <col min="2831" max="2831" width="11.5703125" style="119" customWidth="1"/>
    <col min="2832" max="2832" width="25.140625" style="119" customWidth="1"/>
    <col min="2833" max="2833" width="2" style="119" customWidth="1"/>
    <col min="2834" max="2834" width="21.42578125" style="119" customWidth="1"/>
    <col min="2835" max="3073" width="9.140625" style="119"/>
    <col min="3074" max="3074" width="20.5703125" style="119" customWidth="1"/>
    <col min="3075" max="3075" width="3.85546875" style="119" customWidth="1"/>
    <col min="3076" max="3076" width="1.42578125" style="119" customWidth="1"/>
    <col min="3077" max="3077" width="19" style="119" customWidth="1"/>
    <col min="3078" max="3078" width="11.5703125" style="119" customWidth="1"/>
    <col min="3079" max="3079" width="25.140625" style="119" customWidth="1"/>
    <col min="3080" max="3080" width="2" style="119" customWidth="1"/>
    <col min="3081" max="3081" width="21.42578125" style="119" customWidth="1"/>
    <col min="3082" max="3082" width="9.7109375" style="119" customWidth="1"/>
    <col min="3083" max="3083" width="20.5703125" style="119" customWidth="1"/>
    <col min="3084" max="3084" width="3.85546875" style="119" customWidth="1"/>
    <col min="3085" max="3085" width="1.42578125" style="119" customWidth="1"/>
    <col min="3086" max="3086" width="19" style="119" customWidth="1"/>
    <col min="3087" max="3087" width="11.5703125" style="119" customWidth="1"/>
    <col min="3088" max="3088" width="25.140625" style="119" customWidth="1"/>
    <col min="3089" max="3089" width="2" style="119" customWidth="1"/>
    <col min="3090" max="3090" width="21.42578125" style="119" customWidth="1"/>
    <col min="3091" max="3329" width="9.140625" style="119"/>
    <col min="3330" max="3330" width="20.5703125" style="119" customWidth="1"/>
    <col min="3331" max="3331" width="3.85546875" style="119" customWidth="1"/>
    <col min="3332" max="3332" width="1.42578125" style="119" customWidth="1"/>
    <col min="3333" max="3333" width="19" style="119" customWidth="1"/>
    <col min="3334" max="3334" width="11.5703125" style="119" customWidth="1"/>
    <col min="3335" max="3335" width="25.140625" style="119" customWidth="1"/>
    <col min="3336" max="3336" width="2" style="119" customWidth="1"/>
    <col min="3337" max="3337" width="21.42578125" style="119" customWidth="1"/>
    <col min="3338" max="3338" width="9.7109375" style="119" customWidth="1"/>
    <col min="3339" max="3339" width="20.5703125" style="119" customWidth="1"/>
    <col min="3340" max="3340" width="3.85546875" style="119" customWidth="1"/>
    <col min="3341" max="3341" width="1.42578125" style="119" customWidth="1"/>
    <col min="3342" max="3342" width="19" style="119" customWidth="1"/>
    <col min="3343" max="3343" width="11.5703125" style="119" customWidth="1"/>
    <col min="3344" max="3344" width="25.140625" style="119" customWidth="1"/>
    <col min="3345" max="3345" width="2" style="119" customWidth="1"/>
    <col min="3346" max="3346" width="21.42578125" style="119" customWidth="1"/>
    <col min="3347" max="3585" width="9.140625" style="119"/>
    <col min="3586" max="3586" width="20.5703125" style="119" customWidth="1"/>
    <col min="3587" max="3587" width="3.85546875" style="119" customWidth="1"/>
    <col min="3588" max="3588" width="1.42578125" style="119" customWidth="1"/>
    <col min="3589" max="3589" width="19" style="119" customWidth="1"/>
    <col min="3590" max="3590" width="11.5703125" style="119" customWidth="1"/>
    <col min="3591" max="3591" width="25.140625" style="119" customWidth="1"/>
    <col min="3592" max="3592" width="2" style="119" customWidth="1"/>
    <col min="3593" max="3593" width="21.42578125" style="119" customWidth="1"/>
    <col min="3594" max="3594" width="9.7109375" style="119" customWidth="1"/>
    <col min="3595" max="3595" width="20.5703125" style="119" customWidth="1"/>
    <col min="3596" max="3596" width="3.85546875" style="119" customWidth="1"/>
    <col min="3597" max="3597" width="1.42578125" style="119" customWidth="1"/>
    <col min="3598" max="3598" width="19" style="119" customWidth="1"/>
    <col min="3599" max="3599" width="11.5703125" style="119" customWidth="1"/>
    <col min="3600" max="3600" width="25.140625" style="119" customWidth="1"/>
    <col min="3601" max="3601" width="2" style="119" customWidth="1"/>
    <col min="3602" max="3602" width="21.42578125" style="119" customWidth="1"/>
    <col min="3603" max="3841" width="9.140625" style="119"/>
    <col min="3842" max="3842" width="20.5703125" style="119" customWidth="1"/>
    <col min="3843" max="3843" width="3.85546875" style="119" customWidth="1"/>
    <col min="3844" max="3844" width="1.42578125" style="119" customWidth="1"/>
    <col min="3845" max="3845" width="19" style="119" customWidth="1"/>
    <col min="3846" max="3846" width="11.5703125" style="119" customWidth="1"/>
    <col min="3847" max="3847" width="25.140625" style="119" customWidth="1"/>
    <col min="3848" max="3848" width="2" style="119" customWidth="1"/>
    <col min="3849" max="3849" width="21.42578125" style="119" customWidth="1"/>
    <col min="3850" max="3850" width="9.7109375" style="119" customWidth="1"/>
    <col min="3851" max="3851" width="20.5703125" style="119" customWidth="1"/>
    <col min="3852" max="3852" width="3.85546875" style="119" customWidth="1"/>
    <col min="3853" max="3853" width="1.42578125" style="119" customWidth="1"/>
    <col min="3854" max="3854" width="19" style="119" customWidth="1"/>
    <col min="3855" max="3855" width="11.5703125" style="119" customWidth="1"/>
    <col min="3856" max="3856" width="25.140625" style="119" customWidth="1"/>
    <col min="3857" max="3857" width="2" style="119" customWidth="1"/>
    <col min="3858" max="3858" width="21.42578125" style="119" customWidth="1"/>
    <col min="3859" max="4097" width="9.140625" style="119"/>
    <col min="4098" max="4098" width="20.5703125" style="119" customWidth="1"/>
    <col min="4099" max="4099" width="3.85546875" style="119" customWidth="1"/>
    <col min="4100" max="4100" width="1.42578125" style="119" customWidth="1"/>
    <col min="4101" max="4101" width="19" style="119" customWidth="1"/>
    <col min="4102" max="4102" width="11.5703125" style="119" customWidth="1"/>
    <col min="4103" max="4103" width="25.140625" style="119" customWidth="1"/>
    <col min="4104" max="4104" width="2" style="119" customWidth="1"/>
    <col min="4105" max="4105" width="21.42578125" style="119" customWidth="1"/>
    <col min="4106" max="4106" width="9.7109375" style="119" customWidth="1"/>
    <col min="4107" max="4107" width="20.5703125" style="119" customWidth="1"/>
    <col min="4108" max="4108" width="3.85546875" style="119" customWidth="1"/>
    <col min="4109" max="4109" width="1.42578125" style="119" customWidth="1"/>
    <col min="4110" max="4110" width="19" style="119" customWidth="1"/>
    <col min="4111" max="4111" width="11.5703125" style="119" customWidth="1"/>
    <col min="4112" max="4112" width="25.140625" style="119" customWidth="1"/>
    <col min="4113" max="4113" width="2" style="119" customWidth="1"/>
    <col min="4114" max="4114" width="21.42578125" style="119" customWidth="1"/>
    <col min="4115" max="4353" width="9.140625" style="119"/>
    <col min="4354" max="4354" width="20.5703125" style="119" customWidth="1"/>
    <col min="4355" max="4355" width="3.85546875" style="119" customWidth="1"/>
    <col min="4356" max="4356" width="1.42578125" style="119" customWidth="1"/>
    <col min="4357" max="4357" width="19" style="119" customWidth="1"/>
    <col min="4358" max="4358" width="11.5703125" style="119" customWidth="1"/>
    <col min="4359" max="4359" width="25.140625" style="119" customWidth="1"/>
    <col min="4360" max="4360" width="2" style="119" customWidth="1"/>
    <col min="4361" max="4361" width="21.42578125" style="119" customWidth="1"/>
    <col min="4362" max="4362" width="9.7109375" style="119" customWidth="1"/>
    <col min="4363" max="4363" width="20.5703125" style="119" customWidth="1"/>
    <col min="4364" max="4364" width="3.85546875" style="119" customWidth="1"/>
    <col min="4365" max="4365" width="1.42578125" style="119" customWidth="1"/>
    <col min="4366" max="4366" width="19" style="119" customWidth="1"/>
    <col min="4367" max="4367" width="11.5703125" style="119" customWidth="1"/>
    <col min="4368" max="4368" width="25.140625" style="119" customWidth="1"/>
    <col min="4369" max="4369" width="2" style="119" customWidth="1"/>
    <col min="4370" max="4370" width="21.42578125" style="119" customWidth="1"/>
    <col min="4371" max="4609" width="9.140625" style="119"/>
    <col min="4610" max="4610" width="20.5703125" style="119" customWidth="1"/>
    <col min="4611" max="4611" width="3.85546875" style="119" customWidth="1"/>
    <col min="4612" max="4612" width="1.42578125" style="119" customWidth="1"/>
    <col min="4613" max="4613" width="19" style="119" customWidth="1"/>
    <col min="4614" max="4614" width="11.5703125" style="119" customWidth="1"/>
    <col min="4615" max="4615" width="25.140625" style="119" customWidth="1"/>
    <col min="4616" max="4616" width="2" style="119" customWidth="1"/>
    <col min="4617" max="4617" width="21.42578125" style="119" customWidth="1"/>
    <col min="4618" max="4618" width="9.7109375" style="119" customWidth="1"/>
    <col min="4619" max="4619" width="20.5703125" style="119" customWidth="1"/>
    <col min="4620" max="4620" width="3.85546875" style="119" customWidth="1"/>
    <col min="4621" max="4621" width="1.42578125" style="119" customWidth="1"/>
    <col min="4622" max="4622" width="19" style="119" customWidth="1"/>
    <col min="4623" max="4623" width="11.5703125" style="119" customWidth="1"/>
    <col min="4624" max="4624" width="25.140625" style="119" customWidth="1"/>
    <col min="4625" max="4625" width="2" style="119" customWidth="1"/>
    <col min="4626" max="4626" width="21.42578125" style="119" customWidth="1"/>
    <col min="4627" max="4865" width="9.140625" style="119"/>
    <col min="4866" max="4866" width="20.5703125" style="119" customWidth="1"/>
    <col min="4867" max="4867" width="3.85546875" style="119" customWidth="1"/>
    <col min="4868" max="4868" width="1.42578125" style="119" customWidth="1"/>
    <col min="4869" max="4869" width="19" style="119" customWidth="1"/>
    <col min="4870" max="4870" width="11.5703125" style="119" customWidth="1"/>
    <col min="4871" max="4871" width="25.140625" style="119" customWidth="1"/>
    <col min="4872" max="4872" width="2" style="119" customWidth="1"/>
    <col min="4873" max="4873" width="21.42578125" style="119" customWidth="1"/>
    <col min="4874" max="4874" width="9.7109375" style="119" customWidth="1"/>
    <col min="4875" max="4875" width="20.5703125" style="119" customWidth="1"/>
    <col min="4876" max="4876" width="3.85546875" style="119" customWidth="1"/>
    <col min="4877" max="4877" width="1.42578125" style="119" customWidth="1"/>
    <col min="4878" max="4878" width="19" style="119" customWidth="1"/>
    <col min="4879" max="4879" width="11.5703125" style="119" customWidth="1"/>
    <col min="4880" max="4880" width="25.140625" style="119" customWidth="1"/>
    <col min="4881" max="4881" width="2" style="119" customWidth="1"/>
    <col min="4882" max="4882" width="21.42578125" style="119" customWidth="1"/>
    <col min="4883" max="5121" width="9.140625" style="119"/>
    <col min="5122" max="5122" width="20.5703125" style="119" customWidth="1"/>
    <col min="5123" max="5123" width="3.85546875" style="119" customWidth="1"/>
    <col min="5124" max="5124" width="1.42578125" style="119" customWidth="1"/>
    <col min="5125" max="5125" width="19" style="119" customWidth="1"/>
    <col min="5126" max="5126" width="11.5703125" style="119" customWidth="1"/>
    <col min="5127" max="5127" width="25.140625" style="119" customWidth="1"/>
    <col min="5128" max="5128" width="2" style="119" customWidth="1"/>
    <col min="5129" max="5129" width="21.42578125" style="119" customWidth="1"/>
    <col min="5130" max="5130" width="9.7109375" style="119" customWidth="1"/>
    <col min="5131" max="5131" width="20.5703125" style="119" customWidth="1"/>
    <col min="5132" max="5132" width="3.85546875" style="119" customWidth="1"/>
    <col min="5133" max="5133" width="1.42578125" style="119" customWidth="1"/>
    <col min="5134" max="5134" width="19" style="119" customWidth="1"/>
    <col min="5135" max="5135" width="11.5703125" style="119" customWidth="1"/>
    <col min="5136" max="5136" width="25.140625" style="119" customWidth="1"/>
    <col min="5137" max="5137" width="2" style="119" customWidth="1"/>
    <col min="5138" max="5138" width="21.42578125" style="119" customWidth="1"/>
    <col min="5139" max="5377" width="9.140625" style="119"/>
    <col min="5378" max="5378" width="20.5703125" style="119" customWidth="1"/>
    <col min="5379" max="5379" width="3.85546875" style="119" customWidth="1"/>
    <col min="5380" max="5380" width="1.42578125" style="119" customWidth="1"/>
    <col min="5381" max="5381" width="19" style="119" customWidth="1"/>
    <col min="5382" max="5382" width="11.5703125" style="119" customWidth="1"/>
    <col min="5383" max="5383" width="25.140625" style="119" customWidth="1"/>
    <col min="5384" max="5384" width="2" style="119" customWidth="1"/>
    <col min="5385" max="5385" width="21.42578125" style="119" customWidth="1"/>
    <col min="5386" max="5386" width="9.7109375" style="119" customWidth="1"/>
    <col min="5387" max="5387" width="20.5703125" style="119" customWidth="1"/>
    <col min="5388" max="5388" width="3.85546875" style="119" customWidth="1"/>
    <col min="5389" max="5389" width="1.42578125" style="119" customWidth="1"/>
    <col min="5390" max="5390" width="19" style="119" customWidth="1"/>
    <col min="5391" max="5391" width="11.5703125" style="119" customWidth="1"/>
    <col min="5392" max="5392" width="25.140625" style="119" customWidth="1"/>
    <col min="5393" max="5393" width="2" style="119" customWidth="1"/>
    <col min="5394" max="5394" width="21.42578125" style="119" customWidth="1"/>
    <col min="5395" max="5633" width="9.140625" style="119"/>
    <col min="5634" max="5634" width="20.5703125" style="119" customWidth="1"/>
    <col min="5635" max="5635" width="3.85546875" style="119" customWidth="1"/>
    <col min="5636" max="5636" width="1.42578125" style="119" customWidth="1"/>
    <col min="5637" max="5637" width="19" style="119" customWidth="1"/>
    <col min="5638" max="5638" width="11.5703125" style="119" customWidth="1"/>
    <col min="5639" max="5639" width="25.140625" style="119" customWidth="1"/>
    <col min="5640" max="5640" width="2" style="119" customWidth="1"/>
    <col min="5641" max="5641" width="21.42578125" style="119" customWidth="1"/>
    <col min="5642" max="5642" width="9.7109375" style="119" customWidth="1"/>
    <col min="5643" max="5643" width="20.5703125" style="119" customWidth="1"/>
    <col min="5644" max="5644" width="3.85546875" style="119" customWidth="1"/>
    <col min="5645" max="5645" width="1.42578125" style="119" customWidth="1"/>
    <col min="5646" max="5646" width="19" style="119" customWidth="1"/>
    <col min="5647" max="5647" width="11.5703125" style="119" customWidth="1"/>
    <col min="5648" max="5648" width="25.140625" style="119" customWidth="1"/>
    <col min="5649" max="5649" width="2" style="119" customWidth="1"/>
    <col min="5650" max="5650" width="21.42578125" style="119" customWidth="1"/>
    <col min="5651" max="5889" width="9.140625" style="119"/>
    <col min="5890" max="5890" width="20.5703125" style="119" customWidth="1"/>
    <col min="5891" max="5891" width="3.85546875" style="119" customWidth="1"/>
    <col min="5892" max="5892" width="1.42578125" style="119" customWidth="1"/>
    <col min="5893" max="5893" width="19" style="119" customWidth="1"/>
    <col min="5894" max="5894" width="11.5703125" style="119" customWidth="1"/>
    <col min="5895" max="5895" width="25.140625" style="119" customWidth="1"/>
    <col min="5896" max="5896" width="2" style="119" customWidth="1"/>
    <col min="5897" max="5897" width="21.42578125" style="119" customWidth="1"/>
    <col min="5898" max="5898" width="9.7109375" style="119" customWidth="1"/>
    <col min="5899" max="5899" width="20.5703125" style="119" customWidth="1"/>
    <col min="5900" max="5900" width="3.85546875" style="119" customWidth="1"/>
    <col min="5901" max="5901" width="1.42578125" style="119" customWidth="1"/>
    <col min="5902" max="5902" width="19" style="119" customWidth="1"/>
    <col min="5903" max="5903" width="11.5703125" style="119" customWidth="1"/>
    <col min="5904" max="5904" width="25.140625" style="119" customWidth="1"/>
    <col min="5905" max="5905" width="2" style="119" customWidth="1"/>
    <col min="5906" max="5906" width="21.42578125" style="119" customWidth="1"/>
    <col min="5907" max="6145" width="9.140625" style="119"/>
    <col min="6146" max="6146" width="20.5703125" style="119" customWidth="1"/>
    <col min="6147" max="6147" width="3.85546875" style="119" customWidth="1"/>
    <col min="6148" max="6148" width="1.42578125" style="119" customWidth="1"/>
    <col min="6149" max="6149" width="19" style="119" customWidth="1"/>
    <col min="6150" max="6150" width="11.5703125" style="119" customWidth="1"/>
    <col min="6151" max="6151" width="25.140625" style="119" customWidth="1"/>
    <col min="6152" max="6152" width="2" style="119" customWidth="1"/>
    <col min="6153" max="6153" width="21.42578125" style="119" customWidth="1"/>
    <col min="6154" max="6154" width="9.7109375" style="119" customWidth="1"/>
    <col min="6155" max="6155" width="20.5703125" style="119" customWidth="1"/>
    <col min="6156" max="6156" width="3.85546875" style="119" customWidth="1"/>
    <col min="6157" max="6157" width="1.42578125" style="119" customWidth="1"/>
    <col min="6158" max="6158" width="19" style="119" customWidth="1"/>
    <col min="6159" max="6159" width="11.5703125" style="119" customWidth="1"/>
    <col min="6160" max="6160" width="25.140625" style="119" customWidth="1"/>
    <col min="6161" max="6161" width="2" style="119" customWidth="1"/>
    <col min="6162" max="6162" width="21.42578125" style="119" customWidth="1"/>
    <col min="6163" max="6401" width="9.140625" style="119"/>
    <col min="6402" max="6402" width="20.5703125" style="119" customWidth="1"/>
    <col min="6403" max="6403" width="3.85546875" style="119" customWidth="1"/>
    <col min="6404" max="6404" width="1.42578125" style="119" customWidth="1"/>
    <col min="6405" max="6405" width="19" style="119" customWidth="1"/>
    <col min="6406" max="6406" width="11.5703125" style="119" customWidth="1"/>
    <col min="6407" max="6407" width="25.140625" style="119" customWidth="1"/>
    <col min="6408" max="6408" width="2" style="119" customWidth="1"/>
    <col min="6409" max="6409" width="21.42578125" style="119" customWidth="1"/>
    <col min="6410" max="6410" width="9.7109375" style="119" customWidth="1"/>
    <col min="6411" max="6411" width="20.5703125" style="119" customWidth="1"/>
    <col min="6412" max="6412" width="3.85546875" style="119" customWidth="1"/>
    <col min="6413" max="6413" width="1.42578125" style="119" customWidth="1"/>
    <col min="6414" max="6414" width="19" style="119" customWidth="1"/>
    <col min="6415" max="6415" width="11.5703125" style="119" customWidth="1"/>
    <col min="6416" max="6416" width="25.140625" style="119" customWidth="1"/>
    <col min="6417" max="6417" width="2" style="119" customWidth="1"/>
    <col min="6418" max="6418" width="21.42578125" style="119" customWidth="1"/>
    <col min="6419" max="6657" width="9.140625" style="119"/>
    <col min="6658" max="6658" width="20.5703125" style="119" customWidth="1"/>
    <col min="6659" max="6659" width="3.85546875" style="119" customWidth="1"/>
    <col min="6660" max="6660" width="1.42578125" style="119" customWidth="1"/>
    <col min="6661" max="6661" width="19" style="119" customWidth="1"/>
    <col min="6662" max="6662" width="11.5703125" style="119" customWidth="1"/>
    <col min="6663" max="6663" width="25.140625" style="119" customWidth="1"/>
    <col min="6664" max="6664" width="2" style="119" customWidth="1"/>
    <col min="6665" max="6665" width="21.42578125" style="119" customWidth="1"/>
    <col min="6666" max="6666" width="9.7109375" style="119" customWidth="1"/>
    <col min="6667" max="6667" width="20.5703125" style="119" customWidth="1"/>
    <col min="6668" max="6668" width="3.85546875" style="119" customWidth="1"/>
    <col min="6669" max="6669" width="1.42578125" style="119" customWidth="1"/>
    <col min="6670" max="6670" width="19" style="119" customWidth="1"/>
    <col min="6671" max="6671" width="11.5703125" style="119" customWidth="1"/>
    <col min="6672" max="6672" width="25.140625" style="119" customWidth="1"/>
    <col min="6673" max="6673" width="2" style="119" customWidth="1"/>
    <col min="6674" max="6674" width="21.42578125" style="119" customWidth="1"/>
    <col min="6675" max="6913" width="9.140625" style="119"/>
    <col min="6914" max="6914" width="20.5703125" style="119" customWidth="1"/>
    <col min="6915" max="6915" width="3.85546875" style="119" customWidth="1"/>
    <col min="6916" max="6916" width="1.42578125" style="119" customWidth="1"/>
    <col min="6917" max="6917" width="19" style="119" customWidth="1"/>
    <col min="6918" max="6918" width="11.5703125" style="119" customWidth="1"/>
    <col min="6919" max="6919" width="25.140625" style="119" customWidth="1"/>
    <col min="6920" max="6920" width="2" style="119" customWidth="1"/>
    <col min="6921" max="6921" width="21.42578125" style="119" customWidth="1"/>
    <col min="6922" max="6922" width="9.7109375" style="119" customWidth="1"/>
    <col min="6923" max="6923" width="20.5703125" style="119" customWidth="1"/>
    <col min="6924" max="6924" width="3.85546875" style="119" customWidth="1"/>
    <col min="6925" max="6925" width="1.42578125" style="119" customWidth="1"/>
    <col min="6926" max="6926" width="19" style="119" customWidth="1"/>
    <col min="6927" max="6927" width="11.5703125" style="119" customWidth="1"/>
    <col min="6928" max="6928" width="25.140625" style="119" customWidth="1"/>
    <col min="6929" max="6929" width="2" style="119" customWidth="1"/>
    <col min="6930" max="6930" width="21.42578125" style="119" customWidth="1"/>
    <col min="6931" max="7169" width="9.140625" style="119"/>
    <col min="7170" max="7170" width="20.5703125" style="119" customWidth="1"/>
    <col min="7171" max="7171" width="3.85546875" style="119" customWidth="1"/>
    <col min="7172" max="7172" width="1.42578125" style="119" customWidth="1"/>
    <col min="7173" max="7173" width="19" style="119" customWidth="1"/>
    <col min="7174" max="7174" width="11.5703125" style="119" customWidth="1"/>
    <col min="7175" max="7175" width="25.140625" style="119" customWidth="1"/>
    <col min="7176" max="7176" width="2" style="119" customWidth="1"/>
    <col min="7177" max="7177" width="21.42578125" style="119" customWidth="1"/>
    <col min="7178" max="7178" width="9.7109375" style="119" customWidth="1"/>
    <col min="7179" max="7179" width="20.5703125" style="119" customWidth="1"/>
    <col min="7180" max="7180" width="3.85546875" style="119" customWidth="1"/>
    <col min="7181" max="7181" width="1.42578125" style="119" customWidth="1"/>
    <col min="7182" max="7182" width="19" style="119" customWidth="1"/>
    <col min="7183" max="7183" width="11.5703125" style="119" customWidth="1"/>
    <col min="7184" max="7184" width="25.140625" style="119" customWidth="1"/>
    <col min="7185" max="7185" width="2" style="119" customWidth="1"/>
    <col min="7186" max="7186" width="21.42578125" style="119" customWidth="1"/>
    <col min="7187" max="7425" width="9.140625" style="119"/>
    <col min="7426" max="7426" width="20.5703125" style="119" customWidth="1"/>
    <col min="7427" max="7427" width="3.85546875" style="119" customWidth="1"/>
    <col min="7428" max="7428" width="1.42578125" style="119" customWidth="1"/>
    <col min="7429" max="7429" width="19" style="119" customWidth="1"/>
    <col min="7430" max="7430" width="11.5703125" style="119" customWidth="1"/>
    <col min="7431" max="7431" width="25.140625" style="119" customWidth="1"/>
    <col min="7432" max="7432" width="2" style="119" customWidth="1"/>
    <col min="7433" max="7433" width="21.42578125" style="119" customWidth="1"/>
    <col min="7434" max="7434" width="9.7109375" style="119" customWidth="1"/>
    <col min="7435" max="7435" width="20.5703125" style="119" customWidth="1"/>
    <col min="7436" max="7436" width="3.85546875" style="119" customWidth="1"/>
    <col min="7437" max="7437" width="1.42578125" style="119" customWidth="1"/>
    <col min="7438" max="7438" width="19" style="119" customWidth="1"/>
    <col min="7439" max="7439" width="11.5703125" style="119" customWidth="1"/>
    <col min="7440" max="7440" width="25.140625" style="119" customWidth="1"/>
    <col min="7441" max="7441" width="2" style="119" customWidth="1"/>
    <col min="7442" max="7442" width="21.42578125" style="119" customWidth="1"/>
    <col min="7443" max="7681" width="9.140625" style="119"/>
    <col min="7682" max="7682" width="20.5703125" style="119" customWidth="1"/>
    <col min="7683" max="7683" width="3.85546875" style="119" customWidth="1"/>
    <col min="7684" max="7684" width="1.42578125" style="119" customWidth="1"/>
    <col min="7685" max="7685" width="19" style="119" customWidth="1"/>
    <col min="7686" max="7686" width="11.5703125" style="119" customWidth="1"/>
    <col min="7687" max="7687" width="25.140625" style="119" customWidth="1"/>
    <col min="7688" max="7688" width="2" style="119" customWidth="1"/>
    <col min="7689" max="7689" width="21.42578125" style="119" customWidth="1"/>
    <col min="7690" max="7690" width="9.7109375" style="119" customWidth="1"/>
    <col min="7691" max="7691" width="20.5703125" style="119" customWidth="1"/>
    <col min="7692" max="7692" width="3.85546875" style="119" customWidth="1"/>
    <col min="7693" max="7693" width="1.42578125" style="119" customWidth="1"/>
    <col min="7694" max="7694" width="19" style="119" customWidth="1"/>
    <col min="7695" max="7695" width="11.5703125" style="119" customWidth="1"/>
    <col min="7696" max="7696" width="25.140625" style="119" customWidth="1"/>
    <col min="7697" max="7697" width="2" style="119" customWidth="1"/>
    <col min="7698" max="7698" width="21.42578125" style="119" customWidth="1"/>
    <col min="7699" max="7937" width="9.140625" style="119"/>
    <col min="7938" max="7938" width="20.5703125" style="119" customWidth="1"/>
    <col min="7939" max="7939" width="3.85546875" style="119" customWidth="1"/>
    <col min="7940" max="7940" width="1.42578125" style="119" customWidth="1"/>
    <col min="7941" max="7941" width="19" style="119" customWidth="1"/>
    <col min="7942" max="7942" width="11.5703125" style="119" customWidth="1"/>
    <col min="7943" max="7943" width="25.140625" style="119" customWidth="1"/>
    <col min="7944" max="7944" width="2" style="119" customWidth="1"/>
    <col min="7945" max="7945" width="21.42578125" style="119" customWidth="1"/>
    <col min="7946" max="7946" width="9.7109375" style="119" customWidth="1"/>
    <col min="7947" max="7947" width="20.5703125" style="119" customWidth="1"/>
    <col min="7948" max="7948" width="3.85546875" style="119" customWidth="1"/>
    <col min="7949" max="7949" width="1.42578125" style="119" customWidth="1"/>
    <col min="7950" max="7950" width="19" style="119" customWidth="1"/>
    <col min="7951" max="7951" width="11.5703125" style="119" customWidth="1"/>
    <col min="7952" max="7952" width="25.140625" style="119" customWidth="1"/>
    <col min="7953" max="7953" width="2" style="119" customWidth="1"/>
    <col min="7954" max="7954" width="21.42578125" style="119" customWidth="1"/>
    <col min="7955" max="8193" width="9.140625" style="119"/>
    <col min="8194" max="8194" width="20.5703125" style="119" customWidth="1"/>
    <col min="8195" max="8195" width="3.85546875" style="119" customWidth="1"/>
    <col min="8196" max="8196" width="1.42578125" style="119" customWidth="1"/>
    <col min="8197" max="8197" width="19" style="119" customWidth="1"/>
    <col min="8198" max="8198" width="11.5703125" style="119" customWidth="1"/>
    <col min="8199" max="8199" width="25.140625" style="119" customWidth="1"/>
    <col min="8200" max="8200" width="2" style="119" customWidth="1"/>
    <col min="8201" max="8201" width="21.42578125" style="119" customWidth="1"/>
    <col min="8202" max="8202" width="9.7109375" style="119" customWidth="1"/>
    <col min="8203" max="8203" width="20.5703125" style="119" customWidth="1"/>
    <col min="8204" max="8204" width="3.85546875" style="119" customWidth="1"/>
    <col min="8205" max="8205" width="1.42578125" style="119" customWidth="1"/>
    <col min="8206" max="8206" width="19" style="119" customWidth="1"/>
    <col min="8207" max="8207" width="11.5703125" style="119" customWidth="1"/>
    <col min="8208" max="8208" width="25.140625" style="119" customWidth="1"/>
    <col min="8209" max="8209" width="2" style="119" customWidth="1"/>
    <col min="8210" max="8210" width="21.42578125" style="119" customWidth="1"/>
    <col min="8211" max="8449" width="9.140625" style="119"/>
    <col min="8450" max="8450" width="20.5703125" style="119" customWidth="1"/>
    <col min="8451" max="8451" width="3.85546875" style="119" customWidth="1"/>
    <col min="8452" max="8452" width="1.42578125" style="119" customWidth="1"/>
    <col min="8453" max="8453" width="19" style="119" customWidth="1"/>
    <col min="8454" max="8454" width="11.5703125" style="119" customWidth="1"/>
    <col min="8455" max="8455" width="25.140625" style="119" customWidth="1"/>
    <col min="8456" max="8456" width="2" style="119" customWidth="1"/>
    <col min="8457" max="8457" width="21.42578125" style="119" customWidth="1"/>
    <col min="8458" max="8458" width="9.7109375" style="119" customWidth="1"/>
    <col min="8459" max="8459" width="20.5703125" style="119" customWidth="1"/>
    <col min="8460" max="8460" width="3.85546875" style="119" customWidth="1"/>
    <col min="8461" max="8461" width="1.42578125" style="119" customWidth="1"/>
    <col min="8462" max="8462" width="19" style="119" customWidth="1"/>
    <col min="8463" max="8463" width="11.5703125" style="119" customWidth="1"/>
    <col min="8464" max="8464" width="25.140625" style="119" customWidth="1"/>
    <col min="8465" max="8465" width="2" style="119" customWidth="1"/>
    <col min="8466" max="8466" width="21.42578125" style="119" customWidth="1"/>
    <col min="8467" max="8705" width="9.140625" style="119"/>
    <col min="8706" max="8706" width="20.5703125" style="119" customWidth="1"/>
    <col min="8707" max="8707" width="3.85546875" style="119" customWidth="1"/>
    <col min="8708" max="8708" width="1.42578125" style="119" customWidth="1"/>
    <col min="8709" max="8709" width="19" style="119" customWidth="1"/>
    <col min="8710" max="8710" width="11.5703125" style="119" customWidth="1"/>
    <col min="8711" max="8711" width="25.140625" style="119" customWidth="1"/>
    <col min="8712" max="8712" width="2" style="119" customWidth="1"/>
    <col min="8713" max="8713" width="21.42578125" style="119" customWidth="1"/>
    <col min="8714" max="8714" width="9.7109375" style="119" customWidth="1"/>
    <col min="8715" max="8715" width="20.5703125" style="119" customWidth="1"/>
    <col min="8716" max="8716" width="3.85546875" style="119" customWidth="1"/>
    <col min="8717" max="8717" width="1.42578125" style="119" customWidth="1"/>
    <col min="8718" max="8718" width="19" style="119" customWidth="1"/>
    <col min="8719" max="8719" width="11.5703125" style="119" customWidth="1"/>
    <col min="8720" max="8720" width="25.140625" style="119" customWidth="1"/>
    <col min="8721" max="8721" width="2" style="119" customWidth="1"/>
    <col min="8722" max="8722" width="21.42578125" style="119" customWidth="1"/>
    <col min="8723" max="8961" width="9.140625" style="119"/>
    <col min="8962" max="8962" width="20.5703125" style="119" customWidth="1"/>
    <col min="8963" max="8963" width="3.85546875" style="119" customWidth="1"/>
    <col min="8964" max="8964" width="1.42578125" style="119" customWidth="1"/>
    <col min="8965" max="8965" width="19" style="119" customWidth="1"/>
    <col min="8966" max="8966" width="11.5703125" style="119" customWidth="1"/>
    <col min="8967" max="8967" width="25.140625" style="119" customWidth="1"/>
    <col min="8968" max="8968" width="2" style="119" customWidth="1"/>
    <col min="8969" max="8969" width="21.42578125" style="119" customWidth="1"/>
    <col min="8970" max="8970" width="9.7109375" style="119" customWidth="1"/>
    <col min="8971" max="8971" width="20.5703125" style="119" customWidth="1"/>
    <col min="8972" max="8972" width="3.85546875" style="119" customWidth="1"/>
    <col min="8973" max="8973" width="1.42578125" style="119" customWidth="1"/>
    <col min="8974" max="8974" width="19" style="119" customWidth="1"/>
    <col min="8975" max="8975" width="11.5703125" style="119" customWidth="1"/>
    <col min="8976" max="8976" width="25.140625" style="119" customWidth="1"/>
    <col min="8977" max="8977" width="2" style="119" customWidth="1"/>
    <col min="8978" max="8978" width="21.42578125" style="119" customWidth="1"/>
    <col min="8979" max="9217" width="9.140625" style="119"/>
    <col min="9218" max="9218" width="20.5703125" style="119" customWidth="1"/>
    <col min="9219" max="9219" width="3.85546875" style="119" customWidth="1"/>
    <col min="9220" max="9220" width="1.42578125" style="119" customWidth="1"/>
    <col min="9221" max="9221" width="19" style="119" customWidth="1"/>
    <col min="9222" max="9222" width="11.5703125" style="119" customWidth="1"/>
    <col min="9223" max="9223" width="25.140625" style="119" customWidth="1"/>
    <col min="9224" max="9224" width="2" style="119" customWidth="1"/>
    <col min="9225" max="9225" width="21.42578125" style="119" customWidth="1"/>
    <col min="9226" max="9226" width="9.7109375" style="119" customWidth="1"/>
    <col min="9227" max="9227" width="20.5703125" style="119" customWidth="1"/>
    <col min="9228" max="9228" width="3.85546875" style="119" customWidth="1"/>
    <col min="9229" max="9229" width="1.42578125" style="119" customWidth="1"/>
    <col min="9230" max="9230" width="19" style="119" customWidth="1"/>
    <col min="9231" max="9231" width="11.5703125" style="119" customWidth="1"/>
    <col min="9232" max="9232" width="25.140625" style="119" customWidth="1"/>
    <col min="9233" max="9233" width="2" style="119" customWidth="1"/>
    <col min="9234" max="9234" width="21.42578125" style="119" customWidth="1"/>
    <col min="9235" max="9473" width="9.140625" style="119"/>
    <col min="9474" max="9474" width="20.5703125" style="119" customWidth="1"/>
    <col min="9475" max="9475" width="3.85546875" style="119" customWidth="1"/>
    <col min="9476" max="9476" width="1.42578125" style="119" customWidth="1"/>
    <col min="9477" max="9477" width="19" style="119" customWidth="1"/>
    <col min="9478" max="9478" width="11.5703125" style="119" customWidth="1"/>
    <col min="9479" max="9479" width="25.140625" style="119" customWidth="1"/>
    <col min="9480" max="9480" width="2" style="119" customWidth="1"/>
    <col min="9481" max="9481" width="21.42578125" style="119" customWidth="1"/>
    <col min="9482" max="9482" width="9.7109375" style="119" customWidth="1"/>
    <col min="9483" max="9483" width="20.5703125" style="119" customWidth="1"/>
    <col min="9484" max="9484" width="3.85546875" style="119" customWidth="1"/>
    <col min="9485" max="9485" width="1.42578125" style="119" customWidth="1"/>
    <col min="9486" max="9486" width="19" style="119" customWidth="1"/>
    <col min="9487" max="9487" width="11.5703125" style="119" customWidth="1"/>
    <col min="9488" max="9488" width="25.140625" style="119" customWidth="1"/>
    <col min="9489" max="9489" width="2" style="119" customWidth="1"/>
    <col min="9490" max="9490" width="21.42578125" style="119" customWidth="1"/>
    <col min="9491" max="9729" width="9.140625" style="119"/>
    <col min="9730" max="9730" width="20.5703125" style="119" customWidth="1"/>
    <col min="9731" max="9731" width="3.85546875" style="119" customWidth="1"/>
    <col min="9732" max="9732" width="1.42578125" style="119" customWidth="1"/>
    <col min="9733" max="9733" width="19" style="119" customWidth="1"/>
    <col min="9734" max="9734" width="11.5703125" style="119" customWidth="1"/>
    <col min="9735" max="9735" width="25.140625" style="119" customWidth="1"/>
    <col min="9736" max="9736" width="2" style="119" customWidth="1"/>
    <col min="9737" max="9737" width="21.42578125" style="119" customWidth="1"/>
    <col min="9738" max="9738" width="9.7109375" style="119" customWidth="1"/>
    <col min="9739" max="9739" width="20.5703125" style="119" customWidth="1"/>
    <col min="9740" max="9740" width="3.85546875" style="119" customWidth="1"/>
    <col min="9741" max="9741" width="1.42578125" style="119" customWidth="1"/>
    <col min="9742" max="9742" width="19" style="119" customWidth="1"/>
    <col min="9743" max="9743" width="11.5703125" style="119" customWidth="1"/>
    <col min="9744" max="9744" width="25.140625" style="119" customWidth="1"/>
    <col min="9745" max="9745" width="2" style="119" customWidth="1"/>
    <col min="9746" max="9746" width="21.42578125" style="119" customWidth="1"/>
    <col min="9747" max="9985" width="9.140625" style="119"/>
    <col min="9986" max="9986" width="20.5703125" style="119" customWidth="1"/>
    <col min="9987" max="9987" width="3.85546875" style="119" customWidth="1"/>
    <col min="9988" max="9988" width="1.42578125" style="119" customWidth="1"/>
    <col min="9989" max="9989" width="19" style="119" customWidth="1"/>
    <col min="9990" max="9990" width="11.5703125" style="119" customWidth="1"/>
    <col min="9991" max="9991" width="25.140625" style="119" customWidth="1"/>
    <col min="9992" max="9992" width="2" style="119" customWidth="1"/>
    <col min="9993" max="9993" width="21.42578125" style="119" customWidth="1"/>
    <col min="9994" max="9994" width="9.7109375" style="119" customWidth="1"/>
    <col min="9995" max="9995" width="20.5703125" style="119" customWidth="1"/>
    <col min="9996" max="9996" width="3.85546875" style="119" customWidth="1"/>
    <col min="9997" max="9997" width="1.42578125" style="119" customWidth="1"/>
    <col min="9998" max="9998" width="19" style="119" customWidth="1"/>
    <col min="9999" max="9999" width="11.5703125" style="119" customWidth="1"/>
    <col min="10000" max="10000" width="25.140625" style="119" customWidth="1"/>
    <col min="10001" max="10001" width="2" style="119" customWidth="1"/>
    <col min="10002" max="10002" width="21.42578125" style="119" customWidth="1"/>
    <col min="10003" max="10241" width="9.140625" style="119"/>
    <col min="10242" max="10242" width="20.5703125" style="119" customWidth="1"/>
    <col min="10243" max="10243" width="3.85546875" style="119" customWidth="1"/>
    <col min="10244" max="10244" width="1.42578125" style="119" customWidth="1"/>
    <col min="10245" max="10245" width="19" style="119" customWidth="1"/>
    <col min="10246" max="10246" width="11.5703125" style="119" customWidth="1"/>
    <col min="10247" max="10247" width="25.140625" style="119" customWidth="1"/>
    <col min="10248" max="10248" width="2" style="119" customWidth="1"/>
    <col min="10249" max="10249" width="21.42578125" style="119" customWidth="1"/>
    <col min="10250" max="10250" width="9.7109375" style="119" customWidth="1"/>
    <col min="10251" max="10251" width="20.5703125" style="119" customWidth="1"/>
    <col min="10252" max="10252" width="3.85546875" style="119" customWidth="1"/>
    <col min="10253" max="10253" width="1.42578125" style="119" customWidth="1"/>
    <col min="10254" max="10254" width="19" style="119" customWidth="1"/>
    <col min="10255" max="10255" width="11.5703125" style="119" customWidth="1"/>
    <col min="10256" max="10256" width="25.140625" style="119" customWidth="1"/>
    <col min="10257" max="10257" width="2" style="119" customWidth="1"/>
    <col min="10258" max="10258" width="21.42578125" style="119" customWidth="1"/>
    <col min="10259" max="10497" width="9.140625" style="119"/>
    <col min="10498" max="10498" width="20.5703125" style="119" customWidth="1"/>
    <col min="10499" max="10499" width="3.85546875" style="119" customWidth="1"/>
    <col min="10500" max="10500" width="1.42578125" style="119" customWidth="1"/>
    <col min="10501" max="10501" width="19" style="119" customWidth="1"/>
    <col min="10502" max="10502" width="11.5703125" style="119" customWidth="1"/>
    <col min="10503" max="10503" width="25.140625" style="119" customWidth="1"/>
    <col min="10504" max="10504" width="2" style="119" customWidth="1"/>
    <col min="10505" max="10505" width="21.42578125" style="119" customWidth="1"/>
    <col min="10506" max="10506" width="9.7109375" style="119" customWidth="1"/>
    <col min="10507" max="10507" width="20.5703125" style="119" customWidth="1"/>
    <col min="10508" max="10508" width="3.85546875" style="119" customWidth="1"/>
    <col min="10509" max="10509" width="1.42578125" style="119" customWidth="1"/>
    <col min="10510" max="10510" width="19" style="119" customWidth="1"/>
    <col min="10511" max="10511" width="11.5703125" style="119" customWidth="1"/>
    <col min="10512" max="10512" width="25.140625" style="119" customWidth="1"/>
    <col min="10513" max="10513" width="2" style="119" customWidth="1"/>
    <col min="10514" max="10514" width="21.42578125" style="119" customWidth="1"/>
    <col min="10515" max="10753" width="9.140625" style="119"/>
    <col min="10754" max="10754" width="20.5703125" style="119" customWidth="1"/>
    <col min="10755" max="10755" width="3.85546875" style="119" customWidth="1"/>
    <col min="10756" max="10756" width="1.42578125" style="119" customWidth="1"/>
    <col min="10757" max="10757" width="19" style="119" customWidth="1"/>
    <col min="10758" max="10758" width="11.5703125" style="119" customWidth="1"/>
    <col min="10759" max="10759" width="25.140625" style="119" customWidth="1"/>
    <col min="10760" max="10760" width="2" style="119" customWidth="1"/>
    <col min="10761" max="10761" width="21.42578125" style="119" customWidth="1"/>
    <col min="10762" max="10762" width="9.7109375" style="119" customWidth="1"/>
    <col min="10763" max="10763" width="20.5703125" style="119" customWidth="1"/>
    <col min="10764" max="10764" width="3.85546875" style="119" customWidth="1"/>
    <col min="10765" max="10765" width="1.42578125" style="119" customWidth="1"/>
    <col min="10766" max="10766" width="19" style="119" customWidth="1"/>
    <col min="10767" max="10767" width="11.5703125" style="119" customWidth="1"/>
    <col min="10768" max="10768" width="25.140625" style="119" customWidth="1"/>
    <col min="10769" max="10769" width="2" style="119" customWidth="1"/>
    <col min="10770" max="10770" width="21.42578125" style="119" customWidth="1"/>
    <col min="10771" max="11009" width="9.140625" style="119"/>
    <col min="11010" max="11010" width="20.5703125" style="119" customWidth="1"/>
    <col min="11011" max="11011" width="3.85546875" style="119" customWidth="1"/>
    <col min="11012" max="11012" width="1.42578125" style="119" customWidth="1"/>
    <col min="11013" max="11013" width="19" style="119" customWidth="1"/>
    <col min="11014" max="11014" width="11.5703125" style="119" customWidth="1"/>
    <col min="11015" max="11015" width="25.140625" style="119" customWidth="1"/>
    <col min="11016" max="11016" width="2" style="119" customWidth="1"/>
    <col min="11017" max="11017" width="21.42578125" style="119" customWidth="1"/>
    <col min="11018" max="11018" width="9.7109375" style="119" customWidth="1"/>
    <col min="11019" max="11019" width="20.5703125" style="119" customWidth="1"/>
    <col min="11020" max="11020" width="3.85546875" style="119" customWidth="1"/>
    <col min="11021" max="11021" width="1.42578125" style="119" customWidth="1"/>
    <col min="11022" max="11022" width="19" style="119" customWidth="1"/>
    <col min="11023" max="11023" width="11.5703125" style="119" customWidth="1"/>
    <col min="11024" max="11024" width="25.140625" style="119" customWidth="1"/>
    <col min="11025" max="11025" width="2" style="119" customWidth="1"/>
    <col min="11026" max="11026" width="21.42578125" style="119" customWidth="1"/>
    <col min="11027" max="11265" width="9.140625" style="119"/>
    <col min="11266" max="11266" width="20.5703125" style="119" customWidth="1"/>
    <col min="11267" max="11267" width="3.85546875" style="119" customWidth="1"/>
    <col min="11268" max="11268" width="1.42578125" style="119" customWidth="1"/>
    <col min="11269" max="11269" width="19" style="119" customWidth="1"/>
    <col min="11270" max="11270" width="11.5703125" style="119" customWidth="1"/>
    <col min="11271" max="11271" width="25.140625" style="119" customWidth="1"/>
    <col min="11272" max="11272" width="2" style="119" customWidth="1"/>
    <col min="11273" max="11273" width="21.42578125" style="119" customWidth="1"/>
    <col min="11274" max="11274" width="9.7109375" style="119" customWidth="1"/>
    <col min="11275" max="11275" width="20.5703125" style="119" customWidth="1"/>
    <col min="11276" max="11276" width="3.85546875" style="119" customWidth="1"/>
    <col min="11277" max="11277" width="1.42578125" style="119" customWidth="1"/>
    <col min="11278" max="11278" width="19" style="119" customWidth="1"/>
    <col min="11279" max="11279" width="11.5703125" style="119" customWidth="1"/>
    <col min="11280" max="11280" width="25.140625" style="119" customWidth="1"/>
    <col min="11281" max="11281" width="2" style="119" customWidth="1"/>
    <col min="11282" max="11282" width="21.42578125" style="119" customWidth="1"/>
    <col min="11283" max="11521" width="9.140625" style="119"/>
    <col min="11522" max="11522" width="20.5703125" style="119" customWidth="1"/>
    <col min="11523" max="11523" width="3.85546875" style="119" customWidth="1"/>
    <col min="11524" max="11524" width="1.42578125" style="119" customWidth="1"/>
    <col min="11525" max="11525" width="19" style="119" customWidth="1"/>
    <col min="11526" max="11526" width="11.5703125" style="119" customWidth="1"/>
    <col min="11527" max="11527" width="25.140625" style="119" customWidth="1"/>
    <col min="11528" max="11528" width="2" style="119" customWidth="1"/>
    <col min="11529" max="11529" width="21.42578125" style="119" customWidth="1"/>
    <col min="11530" max="11530" width="9.7109375" style="119" customWidth="1"/>
    <col min="11531" max="11531" width="20.5703125" style="119" customWidth="1"/>
    <col min="11532" max="11532" width="3.85546875" style="119" customWidth="1"/>
    <col min="11533" max="11533" width="1.42578125" style="119" customWidth="1"/>
    <col min="11534" max="11534" width="19" style="119" customWidth="1"/>
    <col min="11535" max="11535" width="11.5703125" style="119" customWidth="1"/>
    <col min="11536" max="11536" width="25.140625" style="119" customWidth="1"/>
    <col min="11537" max="11537" width="2" style="119" customWidth="1"/>
    <col min="11538" max="11538" width="21.42578125" style="119" customWidth="1"/>
    <col min="11539" max="11777" width="9.140625" style="119"/>
    <col min="11778" max="11778" width="20.5703125" style="119" customWidth="1"/>
    <col min="11779" max="11779" width="3.85546875" style="119" customWidth="1"/>
    <col min="11780" max="11780" width="1.42578125" style="119" customWidth="1"/>
    <col min="11781" max="11781" width="19" style="119" customWidth="1"/>
    <col min="11782" max="11782" width="11.5703125" style="119" customWidth="1"/>
    <col min="11783" max="11783" width="25.140625" style="119" customWidth="1"/>
    <col min="11784" max="11784" width="2" style="119" customWidth="1"/>
    <col min="11785" max="11785" width="21.42578125" style="119" customWidth="1"/>
    <col min="11786" max="11786" width="9.7109375" style="119" customWidth="1"/>
    <col min="11787" max="11787" width="20.5703125" style="119" customWidth="1"/>
    <col min="11788" max="11788" width="3.85546875" style="119" customWidth="1"/>
    <col min="11789" max="11789" width="1.42578125" style="119" customWidth="1"/>
    <col min="11790" max="11790" width="19" style="119" customWidth="1"/>
    <col min="11791" max="11791" width="11.5703125" style="119" customWidth="1"/>
    <col min="11792" max="11792" width="25.140625" style="119" customWidth="1"/>
    <col min="11793" max="11793" width="2" style="119" customWidth="1"/>
    <col min="11794" max="11794" width="21.42578125" style="119" customWidth="1"/>
    <col min="11795" max="12033" width="9.140625" style="119"/>
    <col min="12034" max="12034" width="20.5703125" style="119" customWidth="1"/>
    <col min="12035" max="12035" width="3.85546875" style="119" customWidth="1"/>
    <col min="12036" max="12036" width="1.42578125" style="119" customWidth="1"/>
    <col min="12037" max="12037" width="19" style="119" customWidth="1"/>
    <col min="12038" max="12038" width="11.5703125" style="119" customWidth="1"/>
    <col min="12039" max="12039" width="25.140625" style="119" customWidth="1"/>
    <col min="12040" max="12040" width="2" style="119" customWidth="1"/>
    <col min="12041" max="12041" width="21.42578125" style="119" customWidth="1"/>
    <col min="12042" max="12042" width="9.7109375" style="119" customWidth="1"/>
    <col min="12043" max="12043" width="20.5703125" style="119" customWidth="1"/>
    <col min="12044" max="12044" width="3.85546875" style="119" customWidth="1"/>
    <col min="12045" max="12045" width="1.42578125" style="119" customWidth="1"/>
    <col min="12046" max="12046" width="19" style="119" customWidth="1"/>
    <col min="12047" max="12047" width="11.5703125" style="119" customWidth="1"/>
    <col min="12048" max="12048" width="25.140625" style="119" customWidth="1"/>
    <col min="12049" max="12049" width="2" style="119" customWidth="1"/>
    <col min="12050" max="12050" width="21.42578125" style="119" customWidth="1"/>
    <col min="12051" max="12289" width="9.140625" style="119"/>
    <col min="12290" max="12290" width="20.5703125" style="119" customWidth="1"/>
    <col min="12291" max="12291" width="3.85546875" style="119" customWidth="1"/>
    <col min="12292" max="12292" width="1.42578125" style="119" customWidth="1"/>
    <col min="12293" max="12293" width="19" style="119" customWidth="1"/>
    <col min="12294" max="12294" width="11.5703125" style="119" customWidth="1"/>
    <col min="12295" max="12295" width="25.140625" style="119" customWidth="1"/>
    <col min="12296" max="12296" width="2" style="119" customWidth="1"/>
    <col min="12297" max="12297" width="21.42578125" style="119" customWidth="1"/>
    <col min="12298" max="12298" width="9.7109375" style="119" customWidth="1"/>
    <col min="12299" max="12299" width="20.5703125" style="119" customWidth="1"/>
    <col min="12300" max="12300" width="3.85546875" style="119" customWidth="1"/>
    <col min="12301" max="12301" width="1.42578125" style="119" customWidth="1"/>
    <col min="12302" max="12302" width="19" style="119" customWidth="1"/>
    <col min="12303" max="12303" width="11.5703125" style="119" customWidth="1"/>
    <col min="12304" max="12304" width="25.140625" style="119" customWidth="1"/>
    <col min="12305" max="12305" width="2" style="119" customWidth="1"/>
    <col min="12306" max="12306" width="21.42578125" style="119" customWidth="1"/>
    <col min="12307" max="12545" width="9.140625" style="119"/>
    <col min="12546" max="12546" width="20.5703125" style="119" customWidth="1"/>
    <col min="12547" max="12547" width="3.85546875" style="119" customWidth="1"/>
    <col min="12548" max="12548" width="1.42578125" style="119" customWidth="1"/>
    <col min="12549" max="12549" width="19" style="119" customWidth="1"/>
    <col min="12550" max="12550" width="11.5703125" style="119" customWidth="1"/>
    <col min="12551" max="12551" width="25.140625" style="119" customWidth="1"/>
    <col min="12552" max="12552" width="2" style="119" customWidth="1"/>
    <col min="12553" max="12553" width="21.42578125" style="119" customWidth="1"/>
    <col min="12554" max="12554" width="9.7109375" style="119" customWidth="1"/>
    <col min="12555" max="12555" width="20.5703125" style="119" customWidth="1"/>
    <col min="12556" max="12556" width="3.85546875" style="119" customWidth="1"/>
    <col min="12557" max="12557" width="1.42578125" style="119" customWidth="1"/>
    <col min="12558" max="12558" width="19" style="119" customWidth="1"/>
    <col min="12559" max="12559" width="11.5703125" style="119" customWidth="1"/>
    <col min="12560" max="12560" width="25.140625" style="119" customWidth="1"/>
    <col min="12561" max="12561" width="2" style="119" customWidth="1"/>
    <col min="12562" max="12562" width="21.42578125" style="119" customWidth="1"/>
    <col min="12563" max="12801" width="9.140625" style="119"/>
    <col min="12802" max="12802" width="20.5703125" style="119" customWidth="1"/>
    <col min="12803" max="12803" width="3.85546875" style="119" customWidth="1"/>
    <col min="12804" max="12804" width="1.42578125" style="119" customWidth="1"/>
    <col min="12805" max="12805" width="19" style="119" customWidth="1"/>
    <col min="12806" max="12806" width="11.5703125" style="119" customWidth="1"/>
    <col min="12807" max="12807" width="25.140625" style="119" customWidth="1"/>
    <col min="12808" max="12808" width="2" style="119" customWidth="1"/>
    <col min="12809" max="12809" width="21.42578125" style="119" customWidth="1"/>
    <col min="12810" max="12810" width="9.7109375" style="119" customWidth="1"/>
    <col min="12811" max="12811" width="20.5703125" style="119" customWidth="1"/>
    <col min="12812" max="12812" width="3.85546875" style="119" customWidth="1"/>
    <col min="12813" max="12813" width="1.42578125" style="119" customWidth="1"/>
    <col min="12814" max="12814" width="19" style="119" customWidth="1"/>
    <col min="12815" max="12815" width="11.5703125" style="119" customWidth="1"/>
    <col min="12816" max="12816" width="25.140625" style="119" customWidth="1"/>
    <col min="12817" max="12817" width="2" style="119" customWidth="1"/>
    <col min="12818" max="12818" width="21.42578125" style="119" customWidth="1"/>
    <col min="12819" max="13057" width="9.140625" style="119"/>
    <col min="13058" max="13058" width="20.5703125" style="119" customWidth="1"/>
    <col min="13059" max="13059" width="3.85546875" style="119" customWidth="1"/>
    <col min="13060" max="13060" width="1.42578125" style="119" customWidth="1"/>
    <col min="13061" max="13061" width="19" style="119" customWidth="1"/>
    <col min="13062" max="13062" width="11.5703125" style="119" customWidth="1"/>
    <col min="13063" max="13063" width="25.140625" style="119" customWidth="1"/>
    <col min="13064" max="13064" width="2" style="119" customWidth="1"/>
    <col min="13065" max="13065" width="21.42578125" style="119" customWidth="1"/>
    <col min="13066" max="13066" width="9.7109375" style="119" customWidth="1"/>
    <col min="13067" max="13067" width="20.5703125" style="119" customWidth="1"/>
    <col min="13068" max="13068" width="3.85546875" style="119" customWidth="1"/>
    <col min="13069" max="13069" width="1.42578125" style="119" customWidth="1"/>
    <col min="13070" max="13070" width="19" style="119" customWidth="1"/>
    <col min="13071" max="13071" width="11.5703125" style="119" customWidth="1"/>
    <col min="13072" max="13072" width="25.140625" style="119" customWidth="1"/>
    <col min="13073" max="13073" width="2" style="119" customWidth="1"/>
    <col min="13074" max="13074" width="21.42578125" style="119" customWidth="1"/>
    <col min="13075" max="13313" width="9.140625" style="119"/>
    <col min="13314" max="13314" width="20.5703125" style="119" customWidth="1"/>
    <col min="13315" max="13315" width="3.85546875" style="119" customWidth="1"/>
    <col min="13316" max="13316" width="1.42578125" style="119" customWidth="1"/>
    <col min="13317" max="13317" width="19" style="119" customWidth="1"/>
    <col min="13318" max="13318" width="11.5703125" style="119" customWidth="1"/>
    <col min="13319" max="13319" width="25.140625" style="119" customWidth="1"/>
    <col min="13320" max="13320" width="2" style="119" customWidth="1"/>
    <col min="13321" max="13321" width="21.42578125" style="119" customWidth="1"/>
    <col min="13322" max="13322" width="9.7109375" style="119" customWidth="1"/>
    <col min="13323" max="13323" width="20.5703125" style="119" customWidth="1"/>
    <col min="13324" max="13324" width="3.85546875" style="119" customWidth="1"/>
    <col min="13325" max="13325" width="1.42578125" style="119" customWidth="1"/>
    <col min="13326" max="13326" width="19" style="119" customWidth="1"/>
    <col min="13327" max="13327" width="11.5703125" style="119" customWidth="1"/>
    <col min="13328" max="13328" width="25.140625" style="119" customWidth="1"/>
    <col min="13329" max="13329" width="2" style="119" customWidth="1"/>
    <col min="13330" max="13330" width="21.42578125" style="119" customWidth="1"/>
    <col min="13331" max="13569" width="9.140625" style="119"/>
    <col min="13570" max="13570" width="20.5703125" style="119" customWidth="1"/>
    <col min="13571" max="13571" width="3.85546875" style="119" customWidth="1"/>
    <col min="13572" max="13572" width="1.42578125" style="119" customWidth="1"/>
    <col min="13573" max="13573" width="19" style="119" customWidth="1"/>
    <col min="13574" max="13574" width="11.5703125" style="119" customWidth="1"/>
    <col min="13575" max="13575" width="25.140625" style="119" customWidth="1"/>
    <col min="13576" max="13576" width="2" style="119" customWidth="1"/>
    <col min="13577" max="13577" width="21.42578125" style="119" customWidth="1"/>
    <col min="13578" max="13578" width="9.7109375" style="119" customWidth="1"/>
    <col min="13579" max="13579" width="20.5703125" style="119" customWidth="1"/>
    <col min="13580" max="13580" width="3.85546875" style="119" customWidth="1"/>
    <col min="13581" max="13581" width="1.42578125" style="119" customWidth="1"/>
    <col min="13582" max="13582" width="19" style="119" customWidth="1"/>
    <col min="13583" max="13583" width="11.5703125" style="119" customWidth="1"/>
    <col min="13584" max="13584" width="25.140625" style="119" customWidth="1"/>
    <col min="13585" max="13585" width="2" style="119" customWidth="1"/>
    <col min="13586" max="13586" width="21.42578125" style="119" customWidth="1"/>
    <col min="13587" max="13825" width="9.140625" style="119"/>
    <col min="13826" max="13826" width="20.5703125" style="119" customWidth="1"/>
    <col min="13827" max="13827" width="3.85546875" style="119" customWidth="1"/>
    <col min="13828" max="13828" width="1.42578125" style="119" customWidth="1"/>
    <col min="13829" max="13829" width="19" style="119" customWidth="1"/>
    <col min="13830" max="13830" width="11.5703125" style="119" customWidth="1"/>
    <col min="13831" max="13831" width="25.140625" style="119" customWidth="1"/>
    <col min="13832" max="13832" width="2" style="119" customWidth="1"/>
    <col min="13833" max="13833" width="21.42578125" style="119" customWidth="1"/>
    <col min="13834" max="13834" width="9.7109375" style="119" customWidth="1"/>
    <col min="13835" max="13835" width="20.5703125" style="119" customWidth="1"/>
    <col min="13836" max="13836" width="3.85546875" style="119" customWidth="1"/>
    <col min="13837" max="13837" width="1.42578125" style="119" customWidth="1"/>
    <col min="13838" max="13838" width="19" style="119" customWidth="1"/>
    <col min="13839" max="13839" width="11.5703125" style="119" customWidth="1"/>
    <col min="13840" max="13840" width="25.140625" style="119" customWidth="1"/>
    <col min="13841" max="13841" width="2" style="119" customWidth="1"/>
    <col min="13842" max="13842" width="21.42578125" style="119" customWidth="1"/>
    <col min="13843" max="14081" width="9.140625" style="119"/>
    <col min="14082" max="14082" width="20.5703125" style="119" customWidth="1"/>
    <col min="14083" max="14083" width="3.85546875" style="119" customWidth="1"/>
    <col min="14084" max="14084" width="1.42578125" style="119" customWidth="1"/>
    <col min="14085" max="14085" width="19" style="119" customWidth="1"/>
    <col min="14086" max="14086" width="11.5703125" style="119" customWidth="1"/>
    <col min="14087" max="14087" width="25.140625" style="119" customWidth="1"/>
    <col min="14088" max="14088" width="2" style="119" customWidth="1"/>
    <col min="14089" max="14089" width="21.42578125" style="119" customWidth="1"/>
    <col min="14090" max="14090" width="9.7109375" style="119" customWidth="1"/>
    <col min="14091" max="14091" width="20.5703125" style="119" customWidth="1"/>
    <col min="14092" max="14092" width="3.85546875" style="119" customWidth="1"/>
    <col min="14093" max="14093" width="1.42578125" style="119" customWidth="1"/>
    <col min="14094" max="14094" width="19" style="119" customWidth="1"/>
    <col min="14095" max="14095" width="11.5703125" style="119" customWidth="1"/>
    <col min="14096" max="14096" width="25.140625" style="119" customWidth="1"/>
    <col min="14097" max="14097" width="2" style="119" customWidth="1"/>
    <col min="14098" max="14098" width="21.42578125" style="119" customWidth="1"/>
    <col min="14099" max="14337" width="9.140625" style="119"/>
    <col min="14338" max="14338" width="20.5703125" style="119" customWidth="1"/>
    <col min="14339" max="14339" width="3.85546875" style="119" customWidth="1"/>
    <col min="14340" max="14340" width="1.42578125" style="119" customWidth="1"/>
    <col min="14341" max="14341" width="19" style="119" customWidth="1"/>
    <col min="14342" max="14342" width="11.5703125" style="119" customWidth="1"/>
    <col min="14343" max="14343" width="25.140625" style="119" customWidth="1"/>
    <col min="14344" max="14344" width="2" style="119" customWidth="1"/>
    <col min="14345" max="14345" width="21.42578125" style="119" customWidth="1"/>
    <col min="14346" max="14346" width="9.7109375" style="119" customWidth="1"/>
    <col min="14347" max="14347" width="20.5703125" style="119" customWidth="1"/>
    <col min="14348" max="14348" width="3.85546875" style="119" customWidth="1"/>
    <col min="14349" max="14349" width="1.42578125" style="119" customWidth="1"/>
    <col min="14350" max="14350" width="19" style="119" customWidth="1"/>
    <col min="14351" max="14351" width="11.5703125" style="119" customWidth="1"/>
    <col min="14352" max="14352" width="25.140625" style="119" customWidth="1"/>
    <col min="14353" max="14353" width="2" style="119" customWidth="1"/>
    <col min="14354" max="14354" width="21.42578125" style="119" customWidth="1"/>
    <col min="14355" max="14593" width="9.140625" style="119"/>
    <col min="14594" max="14594" width="20.5703125" style="119" customWidth="1"/>
    <col min="14595" max="14595" width="3.85546875" style="119" customWidth="1"/>
    <col min="14596" max="14596" width="1.42578125" style="119" customWidth="1"/>
    <col min="14597" max="14597" width="19" style="119" customWidth="1"/>
    <col min="14598" max="14598" width="11.5703125" style="119" customWidth="1"/>
    <col min="14599" max="14599" width="25.140625" style="119" customWidth="1"/>
    <col min="14600" max="14600" width="2" style="119" customWidth="1"/>
    <col min="14601" max="14601" width="21.42578125" style="119" customWidth="1"/>
    <col min="14602" max="14602" width="9.7109375" style="119" customWidth="1"/>
    <col min="14603" max="14603" width="20.5703125" style="119" customWidth="1"/>
    <col min="14604" max="14604" width="3.85546875" style="119" customWidth="1"/>
    <col min="14605" max="14605" width="1.42578125" style="119" customWidth="1"/>
    <col min="14606" max="14606" width="19" style="119" customWidth="1"/>
    <col min="14607" max="14607" width="11.5703125" style="119" customWidth="1"/>
    <col min="14608" max="14608" width="25.140625" style="119" customWidth="1"/>
    <col min="14609" max="14609" width="2" style="119" customWidth="1"/>
    <col min="14610" max="14610" width="21.42578125" style="119" customWidth="1"/>
    <col min="14611" max="14849" width="9.140625" style="119"/>
    <col min="14850" max="14850" width="20.5703125" style="119" customWidth="1"/>
    <col min="14851" max="14851" width="3.85546875" style="119" customWidth="1"/>
    <col min="14852" max="14852" width="1.42578125" style="119" customWidth="1"/>
    <col min="14853" max="14853" width="19" style="119" customWidth="1"/>
    <col min="14854" max="14854" width="11.5703125" style="119" customWidth="1"/>
    <col min="14855" max="14855" width="25.140625" style="119" customWidth="1"/>
    <col min="14856" max="14856" width="2" style="119" customWidth="1"/>
    <col min="14857" max="14857" width="21.42578125" style="119" customWidth="1"/>
    <col min="14858" max="14858" width="9.7109375" style="119" customWidth="1"/>
    <col min="14859" max="14859" width="20.5703125" style="119" customWidth="1"/>
    <col min="14860" max="14860" width="3.85546875" style="119" customWidth="1"/>
    <col min="14861" max="14861" width="1.42578125" style="119" customWidth="1"/>
    <col min="14862" max="14862" width="19" style="119" customWidth="1"/>
    <col min="14863" max="14863" width="11.5703125" style="119" customWidth="1"/>
    <col min="14864" max="14864" width="25.140625" style="119" customWidth="1"/>
    <col min="14865" max="14865" width="2" style="119" customWidth="1"/>
    <col min="14866" max="14866" width="21.42578125" style="119" customWidth="1"/>
    <col min="14867" max="15105" width="9.140625" style="119"/>
    <col min="15106" max="15106" width="20.5703125" style="119" customWidth="1"/>
    <col min="15107" max="15107" width="3.85546875" style="119" customWidth="1"/>
    <col min="15108" max="15108" width="1.42578125" style="119" customWidth="1"/>
    <col min="15109" max="15109" width="19" style="119" customWidth="1"/>
    <col min="15110" max="15110" width="11.5703125" style="119" customWidth="1"/>
    <col min="15111" max="15111" width="25.140625" style="119" customWidth="1"/>
    <col min="15112" max="15112" width="2" style="119" customWidth="1"/>
    <col min="15113" max="15113" width="21.42578125" style="119" customWidth="1"/>
    <col min="15114" max="15114" width="9.7109375" style="119" customWidth="1"/>
    <col min="15115" max="15115" width="20.5703125" style="119" customWidth="1"/>
    <col min="15116" max="15116" width="3.85546875" style="119" customWidth="1"/>
    <col min="15117" max="15117" width="1.42578125" style="119" customWidth="1"/>
    <col min="15118" max="15118" width="19" style="119" customWidth="1"/>
    <col min="15119" max="15119" width="11.5703125" style="119" customWidth="1"/>
    <col min="15120" max="15120" width="25.140625" style="119" customWidth="1"/>
    <col min="15121" max="15121" width="2" style="119" customWidth="1"/>
    <col min="15122" max="15122" width="21.42578125" style="119" customWidth="1"/>
    <col min="15123" max="15361" width="9.140625" style="119"/>
    <col min="15362" max="15362" width="20.5703125" style="119" customWidth="1"/>
    <col min="15363" max="15363" width="3.85546875" style="119" customWidth="1"/>
    <col min="15364" max="15364" width="1.42578125" style="119" customWidth="1"/>
    <col min="15365" max="15365" width="19" style="119" customWidth="1"/>
    <col min="15366" max="15366" width="11.5703125" style="119" customWidth="1"/>
    <col min="15367" max="15367" width="25.140625" style="119" customWidth="1"/>
    <col min="15368" max="15368" width="2" style="119" customWidth="1"/>
    <col min="15369" max="15369" width="21.42578125" style="119" customWidth="1"/>
    <col min="15370" max="15370" width="9.7109375" style="119" customWidth="1"/>
    <col min="15371" max="15371" width="20.5703125" style="119" customWidth="1"/>
    <col min="15372" max="15372" width="3.85546875" style="119" customWidth="1"/>
    <col min="15373" max="15373" width="1.42578125" style="119" customWidth="1"/>
    <col min="15374" max="15374" width="19" style="119" customWidth="1"/>
    <col min="15375" max="15375" width="11.5703125" style="119" customWidth="1"/>
    <col min="15376" max="15376" width="25.140625" style="119" customWidth="1"/>
    <col min="15377" max="15377" width="2" style="119" customWidth="1"/>
    <col min="15378" max="15378" width="21.42578125" style="119" customWidth="1"/>
    <col min="15379" max="15617" width="9.140625" style="119"/>
    <col min="15618" max="15618" width="20.5703125" style="119" customWidth="1"/>
    <col min="15619" max="15619" width="3.85546875" style="119" customWidth="1"/>
    <col min="15620" max="15620" width="1.42578125" style="119" customWidth="1"/>
    <col min="15621" max="15621" width="19" style="119" customWidth="1"/>
    <col min="15622" max="15622" width="11.5703125" style="119" customWidth="1"/>
    <col min="15623" max="15623" width="25.140625" style="119" customWidth="1"/>
    <col min="15624" max="15624" width="2" style="119" customWidth="1"/>
    <col min="15625" max="15625" width="21.42578125" style="119" customWidth="1"/>
    <col min="15626" max="15626" width="9.7109375" style="119" customWidth="1"/>
    <col min="15627" max="15627" width="20.5703125" style="119" customWidth="1"/>
    <col min="15628" max="15628" width="3.85546875" style="119" customWidth="1"/>
    <col min="15629" max="15629" width="1.42578125" style="119" customWidth="1"/>
    <col min="15630" max="15630" width="19" style="119" customWidth="1"/>
    <col min="15631" max="15631" width="11.5703125" style="119" customWidth="1"/>
    <col min="15632" max="15632" width="25.140625" style="119" customWidth="1"/>
    <col min="15633" max="15633" width="2" style="119" customWidth="1"/>
    <col min="15634" max="15634" width="21.42578125" style="119" customWidth="1"/>
    <col min="15635" max="15873" width="9.140625" style="119"/>
    <col min="15874" max="15874" width="20.5703125" style="119" customWidth="1"/>
    <col min="15875" max="15875" width="3.85546875" style="119" customWidth="1"/>
    <col min="15876" max="15876" width="1.42578125" style="119" customWidth="1"/>
    <col min="15877" max="15877" width="19" style="119" customWidth="1"/>
    <col min="15878" max="15878" width="11.5703125" style="119" customWidth="1"/>
    <col min="15879" max="15879" width="25.140625" style="119" customWidth="1"/>
    <col min="15880" max="15880" width="2" style="119" customWidth="1"/>
    <col min="15881" max="15881" width="21.42578125" style="119" customWidth="1"/>
    <col min="15882" max="15882" width="9.7109375" style="119" customWidth="1"/>
    <col min="15883" max="15883" width="20.5703125" style="119" customWidth="1"/>
    <col min="15884" max="15884" width="3.85546875" style="119" customWidth="1"/>
    <col min="15885" max="15885" width="1.42578125" style="119" customWidth="1"/>
    <col min="15886" max="15886" width="19" style="119" customWidth="1"/>
    <col min="15887" max="15887" width="11.5703125" style="119" customWidth="1"/>
    <col min="15888" max="15888" width="25.140625" style="119" customWidth="1"/>
    <col min="15889" max="15889" width="2" style="119" customWidth="1"/>
    <col min="15890" max="15890" width="21.42578125" style="119" customWidth="1"/>
    <col min="15891" max="16129" width="9.140625" style="119"/>
    <col min="16130" max="16130" width="20.5703125" style="119" customWidth="1"/>
    <col min="16131" max="16131" width="3.85546875" style="119" customWidth="1"/>
    <col min="16132" max="16132" width="1.42578125" style="119" customWidth="1"/>
    <col min="16133" max="16133" width="19" style="119" customWidth="1"/>
    <col min="16134" max="16134" width="11.5703125" style="119" customWidth="1"/>
    <col min="16135" max="16135" width="25.140625" style="119" customWidth="1"/>
    <col min="16136" max="16136" width="2" style="119" customWidth="1"/>
    <col min="16137" max="16137" width="21.42578125" style="119" customWidth="1"/>
    <col min="16138" max="16138" width="9.7109375" style="119" customWidth="1"/>
    <col min="16139" max="16139" width="20.5703125" style="119" customWidth="1"/>
    <col min="16140" max="16140" width="3.85546875" style="119" customWidth="1"/>
    <col min="16141" max="16141" width="1.42578125" style="119" customWidth="1"/>
    <col min="16142" max="16142" width="19" style="119" customWidth="1"/>
    <col min="16143" max="16143" width="11.5703125" style="119" customWidth="1"/>
    <col min="16144" max="16144" width="25.140625" style="119" customWidth="1"/>
    <col min="16145" max="16145" width="2" style="119" customWidth="1"/>
    <col min="16146" max="16146" width="21.42578125" style="119" customWidth="1"/>
    <col min="16147" max="16384" width="9.140625" style="119"/>
  </cols>
  <sheetData>
    <row r="1" spans="2:18" ht="12" thickBot="1"/>
    <row r="2" spans="2:18" s="121" customFormat="1" ht="26.25" customHeight="1" thickBot="1">
      <c r="B2" s="147"/>
      <c r="C2" s="147"/>
      <c r="D2" s="147"/>
      <c r="E2" s="147"/>
      <c r="F2" s="148"/>
      <c r="G2" s="361">
        <v>21</v>
      </c>
      <c r="H2" s="362"/>
      <c r="I2" s="363"/>
      <c r="J2" s="147"/>
      <c r="K2" s="149"/>
      <c r="L2" s="149"/>
      <c r="M2" s="149"/>
      <c r="N2" s="149"/>
      <c r="O2" s="149"/>
      <c r="P2" s="364">
        <v>21</v>
      </c>
      <c r="Q2" s="365"/>
      <c r="R2" s="366"/>
    </row>
    <row r="3" spans="2:18" s="121" customFormat="1" ht="15.75" thickBot="1">
      <c r="B3" s="147"/>
      <c r="C3" s="147"/>
      <c r="D3" s="147"/>
      <c r="E3" s="147"/>
      <c r="F3" s="150"/>
      <c r="G3" s="150"/>
      <c r="H3" s="150"/>
      <c r="I3" s="150"/>
      <c r="J3" s="147"/>
      <c r="K3" s="91"/>
      <c r="P3" s="151"/>
      <c r="Q3" s="151"/>
      <c r="R3" s="151"/>
    </row>
    <row r="4" spans="2:18" s="121" customFormat="1" ht="27.75" customHeight="1">
      <c r="B4" s="367" t="s">
        <v>78</v>
      </c>
      <c r="C4" s="368"/>
      <c r="D4" s="368"/>
      <c r="E4" s="368"/>
      <c r="F4" s="368"/>
      <c r="G4" s="368"/>
      <c r="H4" s="368"/>
      <c r="I4" s="369"/>
      <c r="J4" s="147"/>
      <c r="K4" s="367" t="s">
        <v>79</v>
      </c>
      <c r="L4" s="368"/>
      <c r="M4" s="368"/>
      <c r="N4" s="368"/>
      <c r="O4" s="368"/>
      <c r="P4" s="368"/>
      <c r="Q4" s="368"/>
      <c r="R4" s="369"/>
    </row>
    <row r="5" spans="2:18" s="121" customFormat="1" ht="28.5" customHeight="1">
      <c r="B5" s="354" t="s">
        <v>80</v>
      </c>
      <c r="C5" s="355"/>
      <c r="D5" s="153" t="s">
        <v>56</v>
      </c>
      <c r="E5" s="370" t="s">
        <v>81</v>
      </c>
      <c r="F5" s="370"/>
      <c r="G5" s="154" t="s">
        <v>82</v>
      </c>
      <c r="H5" s="153" t="s">
        <v>56</v>
      </c>
      <c r="I5" s="155" t="e">
        <f>VLOOKUP(G2,[0]!LİSTE,1)</f>
        <v>#REF!</v>
      </c>
      <c r="J5" s="147"/>
      <c r="K5" s="354" t="s">
        <v>80</v>
      </c>
      <c r="L5" s="355"/>
      <c r="M5" s="153" t="s">
        <v>56</v>
      </c>
      <c r="N5" s="370" t="s">
        <v>81</v>
      </c>
      <c r="O5" s="370"/>
      <c r="P5" s="154" t="s">
        <v>82</v>
      </c>
      <c r="Q5" s="153" t="s">
        <v>56</v>
      </c>
      <c r="R5" s="155" t="e">
        <f>VLOOKUP(P2,[0]!LİSTE,1)</f>
        <v>#REF!</v>
      </c>
    </row>
    <row r="6" spans="2:18" s="121" customFormat="1" ht="28.5" customHeight="1">
      <c r="B6" s="354" t="s">
        <v>83</v>
      </c>
      <c r="C6" s="355"/>
      <c r="D6" s="153" t="s">
        <v>56</v>
      </c>
      <c r="E6" s="356" t="s">
        <v>84</v>
      </c>
      <c r="F6" s="356"/>
      <c r="G6" s="156" t="s">
        <v>85</v>
      </c>
      <c r="H6" s="153" t="s">
        <v>56</v>
      </c>
      <c r="I6" s="157" t="e">
        <f>VLOOKUP(G2,[0]!LİSTE,17)</f>
        <v>#REF!</v>
      </c>
      <c r="J6" s="147"/>
      <c r="K6" s="354" t="s">
        <v>83</v>
      </c>
      <c r="L6" s="355"/>
      <c r="M6" s="153" t="s">
        <v>56</v>
      </c>
      <c r="N6" s="356" t="s">
        <v>84</v>
      </c>
      <c r="O6" s="356"/>
      <c r="P6" s="156" t="s">
        <v>85</v>
      </c>
      <c r="Q6" s="153" t="s">
        <v>56</v>
      </c>
      <c r="R6" s="157" t="e">
        <f>VLOOKUP(P2,[0]!LİSTE,31)</f>
        <v>#REF!</v>
      </c>
    </row>
    <row r="7" spans="2:18" s="121" customFormat="1" ht="28.5" customHeight="1" thickBot="1">
      <c r="B7" s="357" t="s">
        <v>86</v>
      </c>
      <c r="C7" s="358"/>
      <c r="D7" s="158" t="s">
        <v>56</v>
      </c>
      <c r="E7" s="359" t="e">
        <f>#REF!</f>
        <v>#REF!</v>
      </c>
      <c r="F7" s="359"/>
      <c r="G7" s="359"/>
      <c r="H7" s="359"/>
      <c r="I7" s="360"/>
      <c r="J7" s="147"/>
      <c r="K7" s="357" t="s">
        <v>86</v>
      </c>
      <c r="L7" s="358"/>
      <c r="M7" s="158" t="s">
        <v>56</v>
      </c>
      <c r="N7" s="359" t="e">
        <f>#REF!</f>
        <v>#REF!</v>
      </c>
      <c r="O7" s="359"/>
      <c r="P7" s="359"/>
      <c r="Q7" s="359"/>
      <c r="R7" s="360"/>
    </row>
    <row r="8" spans="2:18" s="121" customFormat="1" ht="29.1" customHeight="1">
      <c r="B8" s="350" t="s">
        <v>87</v>
      </c>
      <c r="C8" s="351"/>
      <c r="D8" s="351"/>
      <c r="E8" s="351"/>
      <c r="F8" s="352" t="e">
        <f>VLOOKUP(G2,[0]!LİSTE,146)</f>
        <v>#REF!</v>
      </c>
      <c r="G8" s="352"/>
      <c r="H8" s="352"/>
      <c r="I8" s="353"/>
      <c r="J8" s="147"/>
      <c r="K8" s="350" t="s">
        <v>87</v>
      </c>
      <c r="L8" s="351"/>
      <c r="M8" s="351"/>
      <c r="N8" s="351"/>
      <c r="O8" s="352" t="e">
        <f>VLOOKUP(P2,[0]!LİSTE,146)</f>
        <v>#REF!</v>
      </c>
      <c r="P8" s="352"/>
      <c r="Q8" s="352"/>
      <c r="R8" s="353"/>
    </row>
    <row r="9" spans="2:18" s="121" customFormat="1" ht="29.1" customHeight="1">
      <c r="B9" s="339" t="s">
        <v>88</v>
      </c>
      <c r="C9" s="340"/>
      <c r="D9" s="340"/>
      <c r="E9" s="340"/>
      <c r="F9" s="337" t="e">
        <f>VLOOKUP(G2,[0]!LİSTE,4)</f>
        <v>#REF!</v>
      </c>
      <c r="G9" s="337"/>
      <c r="H9" s="337"/>
      <c r="I9" s="338"/>
      <c r="J9" s="147"/>
      <c r="K9" s="339" t="s">
        <v>88</v>
      </c>
      <c r="L9" s="340"/>
      <c r="M9" s="340"/>
      <c r="N9" s="340"/>
      <c r="O9" s="337" t="e">
        <f>VLOOKUP(P2,[0]!LİSTE,4)</f>
        <v>#REF!</v>
      </c>
      <c r="P9" s="337"/>
      <c r="Q9" s="337"/>
      <c r="R9" s="338"/>
    </row>
    <row r="10" spans="2:18" s="121" customFormat="1" ht="29.1" customHeight="1">
      <c r="B10" s="339" t="s">
        <v>89</v>
      </c>
      <c r="C10" s="340"/>
      <c r="D10" s="340"/>
      <c r="E10" s="340"/>
      <c r="F10" s="337" t="e">
        <f>VLOOKUP(G2,[0]!LİSTE,3)</f>
        <v>#REF!</v>
      </c>
      <c r="G10" s="337"/>
      <c r="H10" s="337"/>
      <c r="I10" s="338"/>
      <c r="J10" s="147"/>
      <c r="K10" s="339" t="s">
        <v>89</v>
      </c>
      <c r="L10" s="340"/>
      <c r="M10" s="340"/>
      <c r="N10" s="340"/>
      <c r="O10" s="337" t="e">
        <f>VLOOKUP(P2,[0]!LİSTE,3)</f>
        <v>#REF!</v>
      </c>
      <c r="P10" s="337"/>
      <c r="Q10" s="337"/>
      <c r="R10" s="338"/>
    </row>
    <row r="11" spans="2:18" s="121" customFormat="1" ht="29.1" customHeight="1">
      <c r="B11" s="339" t="s">
        <v>90</v>
      </c>
      <c r="C11" s="340"/>
      <c r="D11" s="340"/>
      <c r="E11" s="340"/>
      <c r="F11" s="347" t="e">
        <f>VLOOKUP(G2,[0]!LİSTE,2)</f>
        <v>#REF!</v>
      </c>
      <c r="G11" s="348"/>
      <c r="H11" s="348"/>
      <c r="I11" s="349"/>
      <c r="J11" s="147"/>
      <c r="K11" s="339" t="s">
        <v>90</v>
      </c>
      <c r="L11" s="340"/>
      <c r="M11" s="340"/>
      <c r="N11" s="340"/>
      <c r="O11" s="337" t="e">
        <f>VLOOKUP(P2,[0]!LİSTE,2)</f>
        <v>#REF!</v>
      </c>
      <c r="P11" s="337"/>
      <c r="Q11" s="337"/>
      <c r="R11" s="338"/>
    </row>
    <row r="12" spans="2:18" s="121" customFormat="1" ht="29.1" customHeight="1">
      <c r="B12" s="339" t="s">
        <v>91</v>
      </c>
      <c r="C12" s="340"/>
      <c r="D12" s="340"/>
      <c r="E12" s="340"/>
      <c r="F12" s="337" t="e">
        <f>VLOOKUP(G2,[0]!LİSTE,10)</f>
        <v>#REF!</v>
      </c>
      <c r="G12" s="337"/>
      <c r="H12" s="337"/>
      <c r="I12" s="338"/>
      <c r="J12" s="147"/>
      <c r="K12" s="339" t="s">
        <v>91</v>
      </c>
      <c r="L12" s="340"/>
      <c r="M12" s="340"/>
      <c r="N12" s="340"/>
      <c r="O12" s="337" t="e">
        <f>VLOOKUP(P2,[0]!LİSTE,10)</f>
        <v>#REF!</v>
      </c>
      <c r="P12" s="337"/>
      <c r="Q12" s="337"/>
      <c r="R12" s="338"/>
    </row>
    <row r="13" spans="2:18" s="121" customFormat="1" ht="29.1" customHeight="1">
      <c r="B13" s="339" t="s">
        <v>92</v>
      </c>
      <c r="C13" s="340"/>
      <c r="D13" s="340"/>
      <c r="E13" s="340"/>
      <c r="F13" s="341" t="e">
        <f>#REF!</f>
        <v>#REF!</v>
      </c>
      <c r="G13" s="342"/>
      <c r="H13" s="343"/>
      <c r="I13" s="159" t="e">
        <f>VLOOKUP(G2,[0]!LİSTE,11)</f>
        <v>#REF!</v>
      </c>
      <c r="J13" s="147"/>
      <c r="K13" s="339" t="s">
        <v>92</v>
      </c>
      <c r="L13" s="340"/>
      <c r="M13" s="340"/>
      <c r="N13" s="340"/>
      <c r="O13" s="344" t="e">
        <f>#REF!</f>
        <v>#REF!</v>
      </c>
      <c r="P13" s="345"/>
      <c r="Q13" s="346"/>
      <c r="R13" s="159" t="e">
        <f>VLOOKUP(P2,[0]!LİSTE,11)</f>
        <v>#REF!</v>
      </c>
    </row>
    <row r="14" spans="2:18" s="121" customFormat="1" ht="29.1" customHeight="1">
      <c r="B14" s="335" t="s">
        <v>93</v>
      </c>
      <c r="C14" s="332" t="s">
        <v>94</v>
      </c>
      <c r="D14" s="332"/>
      <c r="E14" s="332"/>
      <c r="F14" s="337" t="e">
        <f>VLOOKUP(G2,[0]!LİSTE,19)</f>
        <v>#REF!</v>
      </c>
      <c r="G14" s="337"/>
      <c r="H14" s="337"/>
      <c r="I14" s="338"/>
      <c r="J14" s="147"/>
      <c r="K14" s="335" t="s">
        <v>93</v>
      </c>
      <c r="L14" s="332" t="s">
        <v>94</v>
      </c>
      <c r="M14" s="332"/>
      <c r="N14" s="332"/>
      <c r="O14" s="337" t="e">
        <f>VLOOKUP(P2,[0]!LİSTE,19)</f>
        <v>#REF!</v>
      </c>
      <c r="P14" s="337"/>
      <c r="Q14" s="337"/>
      <c r="R14" s="338"/>
    </row>
    <row r="15" spans="2:18" s="121" customFormat="1" ht="29.1" customHeight="1">
      <c r="B15" s="336"/>
      <c r="C15" s="332" t="s">
        <v>95</v>
      </c>
      <c r="D15" s="332"/>
      <c r="E15" s="332"/>
      <c r="F15" s="337" t="e">
        <f>VLOOKUP(G2,[0]!LİSTE,20)</f>
        <v>#REF!</v>
      </c>
      <c r="G15" s="337"/>
      <c r="H15" s="337"/>
      <c r="I15" s="338"/>
      <c r="J15" s="147"/>
      <c r="K15" s="336"/>
      <c r="L15" s="332" t="s">
        <v>95</v>
      </c>
      <c r="M15" s="332"/>
      <c r="N15" s="332"/>
      <c r="O15" s="337" t="e">
        <f>VLOOKUP(P2,[0]!LİSTE,33)</f>
        <v>#REF!</v>
      </c>
      <c r="P15" s="337"/>
      <c r="Q15" s="337"/>
      <c r="R15" s="338"/>
    </row>
    <row r="16" spans="2:18" s="121" customFormat="1" ht="29.1" customHeight="1">
      <c r="B16" s="336"/>
      <c r="C16" s="332" t="s">
        <v>96</v>
      </c>
      <c r="D16" s="332"/>
      <c r="E16" s="332"/>
      <c r="F16" s="337" t="e">
        <f>VLOOKUP(G2,[0]!LİSTE,21)</f>
        <v>#REF!</v>
      </c>
      <c r="G16" s="337"/>
      <c r="H16" s="337"/>
      <c r="I16" s="338"/>
      <c r="J16" s="147"/>
      <c r="K16" s="336"/>
      <c r="L16" s="332" t="s">
        <v>96</v>
      </c>
      <c r="M16" s="332"/>
      <c r="N16" s="332"/>
      <c r="O16" s="337" t="e">
        <f>VLOOKUP(P2,[0]!LİSTE,34)</f>
        <v>#REF!</v>
      </c>
      <c r="P16" s="337"/>
      <c r="Q16" s="337"/>
      <c r="R16" s="338"/>
    </row>
    <row r="17" spans="2:18" s="121" customFormat="1" ht="29.1" customHeight="1">
      <c r="B17" s="336"/>
      <c r="C17" s="332" t="s">
        <v>97</v>
      </c>
      <c r="D17" s="332"/>
      <c r="E17" s="332"/>
      <c r="F17" s="333" t="e">
        <f>VLOOKUP(G2,[0]!LİSTE,17)</f>
        <v>#REF!</v>
      </c>
      <c r="G17" s="333"/>
      <c r="H17" s="333"/>
      <c r="I17" s="334"/>
      <c r="J17" s="147"/>
      <c r="K17" s="336"/>
      <c r="L17" s="332" t="s">
        <v>97</v>
      </c>
      <c r="M17" s="332"/>
      <c r="N17" s="332"/>
      <c r="O17" s="333" t="e">
        <f>VLOOKUP(P2,[0]!LİSTE,31)</f>
        <v>#REF!</v>
      </c>
      <c r="P17" s="333"/>
      <c r="Q17" s="333"/>
      <c r="R17" s="334"/>
    </row>
    <row r="18" spans="2:18" s="121" customFormat="1" ht="29.1" customHeight="1">
      <c r="B18" s="335" t="s">
        <v>98</v>
      </c>
      <c r="C18" s="332" t="s">
        <v>94</v>
      </c>
      <c r="D18" s="332"/>
      <c r="E18" s="332"/>
      <c r="F18" s="337" t="e">
        <f>VLOOKUP(G2,[0]!LİSTE,25)</f>
        <v>#REF!</v>
      </c>
      <c r="G18" s="337"/>
      <c r="H18" s="337"/>
      <c r="I18" s="338"/>
      <c r="J18" s="147"/>
      <c r="K18" s="335" t="s">
        <v>98</v>
      </c>
      <c r="L18" s="332" t="s">
        <v>94</v>
      </c>
      <c r="M18" s="332"/>
      <c r="N18" s="332"/>
      <c r="O18" s="337" t="e">
        <f>VLOOKUP(P2,[0]!LİSTE,25)</f>
        <v>#REF!</v>
      </c>
      <c r="P18" s="337"/>
      <c r="Q18" s="337"/>
      <c r="R18" s="338"/>
    </row>
    <row r="19" spans="2:18" s="121" customFormat="1" ht="29.1" customHeight="1">
      <c r="B19" s="336"/>
      <c r="C19" s="332" t="s">
        <v>95</v>
      </c>
      <c r="D19" s="332"/>
      <c r="E19" s="332"/>
      <c r="F19" s="337" t="e">
        <f>VLOOKUP(G2,[0]!LİSTE,26)</f>
        <v>#REF!</v>
      </c>
      <c r="G19" s="337"/>
      <c r="H19" s="337"/>
      <c r="I19" s="338"/>
      <c r="J19" s="147"/>
      <c r="K19" s="336"/>
      <c r="L19" s="332" t="s">
        <v>95</v>
      </c>
      <c r="M19" s="332"/>
      <c r="N19" s="332"/>
      <c r="O19" s="337" t="e">
        <f>VLOOKUP(P2,[0]!LİSTE,38)</f>
        <v>#REF!</v>
      </c>
      <c r="P19" s="337"/>
      <c r="Q19" s="337"/>
      <c r="R19" s="338"/>
    </row>
    <row r="20" spans="2:18" s="121" customFormat="1" ht="29.1" customHeight="1">
      <c r="B20" s="336"/>
      <c r="C20" s="332" t="s">
        <v>99</v>
      </c>
      <c r="D20" s="332"/>
      <c r="E20" s="332"/>
      <c r="F20" s="330" t="e">
        <f>VLOOKUP(G2,[0]!LİSTE,28)</f>
        <v>#REF!</v>
      </c>
      <c r="G20" s="330"/>
      <c r="H20" s="330"/>
      <c r="I20" s="331"/>
      <c r="J20" s="147"/>
      <c r="K20" s="336"/>
      <c r="L20" s="332" t="s">
        <v>99</v>
      </c>
      <c r="M20" s="332"/>
      <c r="N20" s="332"/>
      <c r="O20" s="330" t="e">
        <f>VLOOKUP(P2,[0]!LİSTE,39)</f>
        <v>#REF!</v>
      </c>
      <c r="P20" s="330"/>
      <c r="Q20" s="330"/>
      <c r="R20" s="331"/>
    </row>
    <row r="21" spans="2:18" s="121" customFormat="1" ht="29.1" customHeight="1">
      <c r="B21" s="336"/>
      <c r="C21" s="332" t="s">
        <v>97</v>
      </c>
      <c r="D21" s="332"/>
      <c r="E21" s="332"/>
      <c r="F21" s="333" t="e">
        <f>VLOOKUP(G2,[0]!LİSTE,30)</f>
        <v>#REF!</v>
      </c>
      <c r="G21" s="333"/>
      <c r="H21" s="333"/>
      <c r="I21" s="334"/>
      <c r="J21" s="147"/>
      <c r="K21" s="336"/>
      <c r="L21" s="332" t="s">
        <v>97</v>
      </c>
      <c r="M21" s="332"/>
      <c r="N21" s="332"/>
      <c r="O21" s="333" t="e">
        <f>VLOOKUP(P2,[0]!LİSTE,41)</f>
        <v>#REF!</v>
      </c>
      <c r="P21" s="333"/>
      <c r="Q21" s="333"/>
      <c r="R21" s="334"/>
    </row>
    <row r="22" spans="2:18" s="121" customFormat="1" ht="29.1" customHeight="1" thickBot="1">
      <c r="B22" s="325" t="s">
        <v>100</v>
      </c>
      <c r="C22" s="326"/>
      <c r="D22" s="326"/>
      <c r="E22" s="327"/>
      <c r="F22" s="327"/>
      <c r="G22" s="327"/>
      <c r="H22" s="327"/>
      <c r="I22" s="328"/>
      <c r="J22" s="147"/>
      <c r="K22" s="325" t="s">
        <v>100</v>
      </c>
      <c r="L22" s="326"/>
      <c r="M22" s="326"/>
      <c r="N22" s="327"/>
      <c r="O22" s="327"/>
      <c r="P22" s="327"/>
      <c r="Q22" s="327"/>
      <c r="R22" s="328"/>
    </row>
    <row r="23" spans="2:18" s="121" customFormat="1" ht="29.1" customHeight="1">
      <c r="B23" s="160"/>
      <c r="C23" s="160"/>
      <c r="D23" s="160"/>
      <c r="E23" s="160"/>
      <c r="F23" s="160"/>
      <c r="G23" s="160"/>
      <c r="H23" s="160"/>
      <c r="I23" s="160"/>
      <c r="J23" s="147"/>
      <c r="K23" s="161"/>
      <c r="L23" s="162"/>
      <c r="M23" s="162"/>
      <c r="N23" s="162"/>
      <c r="O23" s="162"/>
      <c r="P23" s="162"/>
      <c r="Q23" s="162"/>
      <c r="R23" s="162"/>
    </row>
    <row r="24" spans="2:18" s="121" customFormat="1" ht="29.1" customHeight="1">
      <c r="B24" s="329" t="s">
        <v>101</v>
      </c>
      <c r="C24" s="329"/>
      <c r="D24" s="329"/>
      <c r="E24" s="329"/>
      <c r="F24" s="329"/>
      <c r="G24" s="329"/>
      <c r="H24" s="329"/>
      <c r="I24" s="329"/>
      <c r="J24" s="147"/>
      <c r="K24" s="329" t="s">
        <v>101</v>
      </c>
      <c r="L24" s="329"/>
      <c r="M24" s="329"/>
      <c r="N24" s="329"/>
      <c r="O24" s="329"/>
      <c r="P24" s="329"/>
      <c r="Q24" s="329"/>
      <c r="R24" s="329"/>
    </row>
    <row r="25" spans="2:18" s="121" customFormat="1" ht="29.1" customHeight="1">
      <c r="B25" s="160"/>
      <c r="C25" s="160"/>
      <c r="D25" s="160"/>
      <c r="E25" s="160"/>
      <c r="F25" s="160"/>
      <c r="G25" s="160"/>
      <c r="H25" s="160"/>
      <c r="I25" s="160"/>
      <c r="J25" s="147"/>
      <c r="K25" s="160"/>
      <c r="L25" s="160"/>
      <c r="M25" s="160"/>
      <c r="N25" s="160"/>
      <c r="O25" s="160"/>
      <c r="P25" s="160"/>
      <c r="Q25" s="160"/>
      <c r="R25" s="160"/>
    </row>
    <row r="26" spans="2:18" s="121" customFormat="1" ht="29.1" customHeight="1">
      <c r="B26" s="160"/>
      <c r="C26" s="160"/>
      <c r="D26" s="160"/>
      <c r="E26" s="160"/>
      <c r="F26" s="160"/>
      <c r="G26" s="322" t="s">
        <v>102</v>
      </c>
      <c r="H26" s="322"/>
      <c r="I26" s="322"/>
      <c r="J26" s="147"/>
      <c r="K26" s="160"/>
      <c r="L26" s="160"/>
      <c r="M26" s="160"/>
      <c r="N26" s="160"/>
      <c r="O26" s="160"/>
      <c r="P26" s="322" t="s">
        <v>102</v>
      </c>
      <c r="Q26" s="322"/>
      <c r="R26" s="322"/>
    </row>
    <row r="27" spans="2:18" s="121" customFormat="1" ht="29.1" customHeight="1">
      <c r="B27" s="160"/>
      <c r="C27" s="160"/>
      <c r="D27" s="160"/>
      <c r="E27" s="160"/>
      <c r="F27" s="160"/>
      <c r="G27" s="324">
        <f ca="1">TODAY()</f>
        <v>45085</v>
      </c>
      <c r="H27" s="322"/>
      <c r="I27" s="322"/>
      <c r="J27" s="147"/>
      <c r="K27" s="160"/>
      <c r="L27" s="160"/>
      <c r="M27" s="160"/>
      <c r="N27" s="160"/>
      <c r="O27" s="160"/>
      <c r="P27" s="324">
        <f ca="1">TODAY()</f>
        <v>45085</v>
      </c>
      <c r="Q27" s="322"/>
      <c r="R27" s="322"/>
    </row>
    <row r="28" spans="2:18" s="121" customFormat="1" ht="29.1" customHeight="1">
      <c r="B28" s="160"/>
      <c r="C28" s="160"/>
      <c r="D28" s="160"/>
      <c r="E28" s="160"/>
      <c r="F28" s="160"/>
      <c r="G28" s="322" t="e">
        <f>#REF!</f>
        <v>#REF!</v>
      </c>
      <c r="H28" s="322"/>
      <c r="I28" s="322"/>
      <c r="J28" s="147"/>
      <c r="K28" s="160"/>
      <c r="L28" s="160"/>
      <c r="M28" s="160"/>
      <c r="N28" s="160"/>
      <c r="O28" s="160"/>
      <c r="P28" s="322" t="e">
        <f>#REF!</f>
        <v>#REF!</v>
      </c>
      <c r="Q28" s="322"/>
      <c r="R28" s="322"/>
    </row>
    <row r="29" spans="2:18" s="121" customFormat="1" ht="29.1" customHeight="1">
      <c r="B29" s="160"/>
      <c r="C29" s="160"/>
      <c r="D29" s="160"/>
      <c r="E29" s="160"/>
      <c r="F29" s="160"/>
      <c r="G29" s="322" t="e">
        <f>#REF!</f>
        <v>#REF!</v>
      </c>
      <c r="H29" s="322"/>
      <c r="I29" s="322"/>
      <c r="J29" s="147"/>
      <c r="K29" s="160"/>
      <c r="L29" s="160"/>
      <c r="M29" s="160"/>
      <c r="N29" s="160"/>
      <c r="O29" s="160"/>
      <c r="P29" s="322" t="e">
        <f>#REF!</f>
        <v>#REF!</v>
      </c>
      <c r="Q29" s="322"/>
      <c r="R29" s="322"/>
    </row>
    <row r="30" spans="2:18" s="121" customFormat="1" ht="29.1" customHeight="1">
      <c r="B30" s="160"/>
      <c r="C30" s="160"/>
      <c r="D30" s="160"/>
      <c r="E30" s="160"/>
      <c r="F30" s="160"/>
      <c r="G30" s="323"/>
      <c r="H30" s="323"/>
      <c r="I30" s="323"/>
      <c r="J30" s="147"/>
      <c r="K30" s="161"/>
      <c r="L30" s="162"/>
      <c r="M30" s="162"/>
      <c r="N30" s="162"/>
      <c r="O30" s="162"/>
      <c r="P30" s="162"/>
      <c r="Q30" s="162"/>
      <c r="R30" s="162"/>
    </row>
    <row r="31" spans="2:18" s="121" customFormat="1" ht="15" customHeight="1">
      <c r="B31" s="147"/>
      <c r="C31" s="147"/>
      <c r="D31" s="147"/>
      <c r="E31" s="147"/>
      <c r="F31" s="147"/>
      <c r="G31" s="152"/>
      <c r="H31" s="152"/>
      <c r="I31" s="152"/>
      <c r="J31" s="147"/>
      <c r="K31" s="91"/>
    </row>
    <row r="32" spans="2:18" s="121" customFormat="1" ht="15" customHeight="1">
      <c r="B32" s="119"/>
      <c r="C32" s="119"/>
      <c r="D32" s="119"/>
    </row>
    <row r="33" spans="2:4" s="121" customFormat="1" ht="15" customHeight="1">
      <c r="B33" s="119"/>
      <c r="C33" s="119"/>
      <c r="D33" s="119"/>
    </row>
    <row r="34" spans="2:4" s="121" customFormat="1" ht="15" customHeight="1">
      <c r="B34" s="119"/>
      <c r="C34" s="119"/>
      <c r="D34" s="119"/>
    </row>
    <row r="35" spans="2:4" s="121" customFormat="1" ht="15" customHeight="1">
      <c r="B35" s="119"/>
      <c r="C35" s="119"/>
      <c r="D35" s="119"/>
    </row>
    <row r="36" spans="2:4" s="121" customFormat="1" ht="15" customHeight="1">
      <c r="B36" s="119"/>
      <c r="C36" s="119"/>
      <c r="D36" s="119"/>
    </row>
    <row r="37" spans="2:4" s="121" customFormat="1" ht="15" customHeight="1">
      <c r="B37" s="119"/>
      <c r="C37" s="119"/>
      <c r="D37" s="119"/>
    </row>
    <row r="38" spans="2:4" s="121" customFormat="1" ht="15" customHeight="1">
      <c r="B38" s="119"/>
      <c r="C38" s="119"/>
      <c r="D38" s="119"/>
    </row>
    <row r="39" spans="2:4" s="121" customFormat="1" ht="15" customHeight="1">
      <c r="B39" s="119"/>
      <c r="C39" s="119"/>
      <c r="D39" s="119"/>
    </row>
    <row r="40" spans="2:4" s="121" customFormat="1" ht="15" customHeight="1">
      <c r="B40" s="119"/>
      <c r="C40" s="119"/>
      <c r="D40" s="119"/>
    </row>
    <row r="41" spans="2:4" s="121" customFormat="1" ht="15" customHeight="1">
      <c r="B41" s="119"/>
      <c r="C41" s="119"/>
      <c r="D41" s="119"/>
    </row>
    <row r="42" spans="2:4" ht="15" customHeight="1"/>
    <row r="43" spans="2:4" ht="15" customHeight="1"/>
    <row r="44" spans="2:4" ht="15" customHeight="1"/>
    <row r="45" spans="2:4" ht="15" customHeight="1"/>
    <row r="46" spans="2:4" ht="15" customHeight="1"/>
    <row r="47" spans="2:4" ht="17.25" customHeight="1"/>
    <row r="48" spans="2:4" ht="14.25" customHeight="1"/>
    <row r="49" ht="15.75" customHeight="1"/>
  </sheetData>
  <mergeCells count="91">
    <mergeCell ref="G2:I2"/>
    <mergeCell ref="P2:R2"/>
    <mergeCell ref="B4:I4"/>
    <mergeCell ref="K4:R4"/>
    <mergeCell ref="B5:C5"/>
    <mergeCell ref="E5:F5"/>
    <mergeCell ref="K5:L5"/>
    <mergeCell ref="N5:O5"/>
    <mergeCell ref="B6:C6"/>
    <mergeCell ref="E6:F6"/>
    <mergeCell ref="K6:L6"/>
    <mergeCell ref="N6:O6"/>
    <mergeCell ref="B7:C7"/>
    <mergeCell ref="E7:I7"/>
    <mergeCell ref="K7:L7"/>
    <mergeCell ref="N7:R7"/>
    <mergeCell ref="B8:E8"/>
    <mergeCell ref="F8:I8"/>
    <mergeCell ref="K8:N8"/>
    <mergeCell ref="O8:R8"/>
    <mergeCell ref="B9:E9"/>
    <mergeCell ref="F9:I9"/>
    <mergeCell ref="K9:N9"/>
    <mergeCell ref="O9:R9"/>
    <mergeCell ref="B10:E10"/>
    <mergeCell ref="F10:I10"/>
    <mergeCell ref="K10:N10"/>
    <mergeCell ref="O10:R10"/>
    <mergeCell ref="B11:E11"/>
    <mergeCell ref="F11:I11"/>
    <mergeCell ref="K11:N11"/>
    <mergeCell ref="O11:R11"/>
    <mergeCell ref="B12:E12"/>
    <mergeCell ref="F12:I12"/>
    <mergeCell ref="K12:N12"/>
    <mergeCell ref="O12:R12"/>
    <mergeCell ref="B13:E13"/>
    <mergeCell ref="F13:H13"/>
    <mergeCell ref="K13:N13"/>
    <mergeCell ref="O13:Q13"/>
    <mergeCell ref="O14:R14"/>
    <mergeCell ref="C15:E15"/>
    <mergeCell ref="F15:I15"/>
    <mergeCell ref="L15:N15"/>
    <mergeCell ref="O15:R15"/>
    <mergeCell ref="B14:B17"/>
    <mergeCell ref="C14:E14"/>
    <mergeCell ref="F14:I14"/>
    <mergeCell ref="K14:K17"/>
    <mergeCell ref="L14:N14"/>
    <mergeCell ref="C16:E16"/>
    <mergeCell ref="F16:I16"/>
    <mergeCell ref="L16:N16"/>
    <mergeCell ref="O16:R16"/>
    <mergeCell ref="C17:E17"/>
    <mergeCell ref="F17:I17"/>
    <mergeCell ref="L17:N17"/>
    <mergeCell ref="O17:R17"/>
    <mergeCell ref="O18:R18"/>
    <mergeCell ref="C19:E19"/>
    <mergeCell ref="F19:I19"/>
    <mergeCell ref="L19:N19"/>
    <mergeCell ref="O19:R19"/>
    <mergeCell ref="B18:B21"/>
    <mergeCell ref="C18:E18"/>
    <mergeCell ref="F18:I18"/>
    <mergeCell ref="K18:K21"/>
    <mergeCell ref="L18:N18"/>
    <mergeCell ref="C20:E20"/>
    <mergeCell ref="F20:I20"/>
    <mergeCell ref="L20:N20"/>
    <mergeCell ref="O20:R20"/>
    <mergeCell ref="C21:E21"/>
    <mergeCell ref="F21:I21"/>
    <mergeCell ref="L21:N21"/>
    <mergeCell ref="O21:R21"/>
    <mergeCell ref="B22:D22"/>
    <mergeCell ref="E22:I22"/>
    <mergeCell ref="K22:M22"/>
    <mergeCell ref="N22:R22"/>
    <mergeCell ref="B24:I24"/>
    <mergeCell ref="K24:R24"/>
    <mergeCell ref="G29:I29"/>
    <mergeCell ref="P29:R29"/>
    <mergeCell ref="G30:I30"/>
    <mergeCell ref="G26:I26"/>
    <mergeCell ref="P26:R26"/>
    <mergeCell ref="G27:I27"/>
    <mergeCell ref="P27:R27"/>
    <mergeCell ref="G28:I28"/>
    <mergeCell ref="P28:R28"/>
  </mergeCells>
  <pageMargins left="0.70866141732283472" right="0.70866141732283472" top="0.74803149606299213" bottom="0.74803149606299213" header="0.31496062992125984" footer="0.31496062992125984"/>
  <pageSetup paperSize="9" scale="83" orientation="portrait" r:id="rId1"/>
  <drawing r:id="rId2"/>
  <legacyDrawing r:id="rId3"/>
</worksheet>
</file>

<file path=xl/worksheets/sheet7.xml><?xml version="1.0" encoding="utf-8"?>
<worksheet xmlns="http://schemas.openxmlformats.org/spreadsheetml/2006/main" xmlns:r="http://schemas.openxmlformats.org/officeDocument/2006/relationships">
  <sheetPr codeName="Sayfa36">
    <tabColor rgb="FF0070C0"/>
  </sheetPr>
  <dimension ref="B1:BZ43"/>
  <sheetViews>
    <sheetView topLeftCell="AZ1" workbookViewId="0">
      <selection activeCell="M22" sqref="M22"/>
    </sheetView>
  </sheetViews>
  <sheetFormatPr defaultRowHeight="15"/>
  <cols>
    <col min="1" max="1" width="3" customWidth="1"/>
    <col min="2" max="8" width="6.42578125" customWidth="1"/>
    <col min="9" max="10" width="7.5703125" customWidth="1"/>
    <col min="11" max="23" width="6.42578125" customWidth="1"/>
    <col min="24" max="24" width="24" customWidth="1"/>
    <col min="25" max="25" width="4.28515625" customWidth="1"/>
    <col min="26" max="26" width="5.28515625" customWidth="1"/>
    <col min="27" max="27" width="5.5703125" customWidth="1"/>
    <col min="28" max="28" width="5.28515625" customWidth="1"/>
    <col min="29" max="29" width="8.42578125" customWidth="1"/>
    <col min="30" max="30" width="7.42578125" customWidth="1"/>
    <col min="31" max="31" width="17.140625" customWidth="1"/>
    <col min="32" max="32" width="10.85546875" customWidth="1"/>
    <col min="33" max="34" width="12.42578125" customWidth="1"/>
    <col min="35" max="35" width="12.140625" customWidth="1"/>
    <col min="36" max="36" width="10.28515625" customWidth="1"/>
    <col min="37" max="37" width="9" customWidth="1"/>
    <col min="38" max="38" width="7.28515625" customWidth="1"/>
    <col min="39" max="39" width="10.28515625" customWidth="1"/>
    <col min="40" max="40" width="6.42578125" customWidth="1"/>
    <col min="41" max="41" width="7.140625" customWidth="1"/>
    <col min="42" max="42" width="8" customWidth="1"/>
    <col min="43" max="43" width="9.7109375" customWidth="1"/>
    <col min="44" max="44" width="10.140625" customWidth="1"/>
    <col min="45" max="45" width="8.5703125" customWidth="1"/>
    <col min="46" max="46" width="13.42578125" customWidth="1"/>
    <col min="47" max="47" width="12.42578125" customWidth="1"/>
    <col min="48" max="48" width="96" customWidth="1"/>
    <col min="49" max="49" width="27" customWidth="1"/>
    <col min="50" max="50" width="8.85546875" customWidth="1"/>
    <col min="51" max="51" width="8.42578125" customWidth="1"/>
    <col min="52" max="53" width="10.85546875" customWidth="1"/>
    <col min="54" max="54" width="34.28515625" customWidth="1"/>
    <col min="76" max="76" width="40.85546875" customWidth="1"/>
    <col min="77" max="77" width="6.28515625" customWidth="1"/>
    <col min="78" max="78" width="7.28515625" customWidth="1"/>
    <col min="250" max="250" width="3" customWidth="1"/>
    <col min="251" max="271" width="6.42578125" customWidth="1"/>
    <col min="272" max="272" width="24" customWidth="1"/>
    <col min="273" max="273" width="4.28515625" customWidth="1"/>
    <col min="274" max="275" width="5.28515625" customWidth="1"/>
    <col min="276" max="278" width="5.5703125" customWidth="1"/>
    <col min="279" max="282" width="5.7109375" customWidth="1"/>
    <col min="283" max="283" width="2.28515625" customWidth="1"/>
    <col min="284" max="284" width="26" customWidth="1"/>
    <col min="286" max="286" width="11.85546875" customWidth="1"/>
    <col min="287" max="287" width="96" customWidth="1"/>
    <col min="288" max="288" width="25.28515625" customWidth="1"/>
    <col min="289" max="289" width="8.85546875" customWidth="1"/>
    <col min="290" max="290" width="8.42578125" customWidth="1"/>
    <col min="291" max="291" width="8" customWidth="1"/>
    <col min="292" max="292" width="8.28515625" customWidth="1"/>
    <col min="293" max="293" width="33.85546875" customWidth="1"/>
    <col min="296" max="296" width="3.28515625" customWidth="1"/>
    <col min="506" max="506" width="3" customWidth="1"/>
    <col min="507" max="527" width="6.42578125" customWidth="1"/>
    <col min="528" max="528" width="24" customWidth="1"/>
    <col min="529" max="529" width="4.28515625" customWidth="1"/>
    <col min="530" max="531" width="5.28515625" customWidth="1"/>
    <col min="532" max="534" width="5.5703125" customWidth="1"/>
    <col min="535" max="538" width="5.7109375" customWidth="1"/>
    <col min="539" max="539" width="2.28515625" customWidth="1"/>
    <col min="540" max="540" width="26" customWidth="1"/>
    <col min="542" max="542" width="11.85546875" customWidth="1"/>
    <col min="543" max="543" width="96" customWidth="1"/>
    <col min="544" max="544" width="25.28515625" customWidth="1"/>
    <col min="545" max="545" width="8.85546875" customWidth="1"/>
    <col min="546" max="546" width="8.42578125" customWidth="1"/>
    <col min="547" max="547" width="8" customWidth="1"/>
    <col min="548" max="548" width="8.28515625" customWidth="1"/>
    <col min="549" max="549" width="33.85546875" customWidth="1"/>
    <col min="552" max="552" width="3.28515625" customWidth="1"/>
    <col min="762" max="762" width="3" customWidth="1"/>
    <col min="763" max="783" width="6.42578125" customWidth="1"/>
    <col min="784" max="784" width="24" customWidth="1"/>
    <col min="785" max="785" width="4.28515625" customWidth="1"/>
    <col min="786" max="787" width="5.28515625" customWidth="1"/>
    <col min="788" max="790" width="5.5703125" customWidth="1"/>
    <col min="791" max="794" width="5.7109375" customWidth="1"/>
    <col min="795" max="795" width="2.28515625" customWidth="1"/>
    <col min="796" max="796" width="26" customWidth="1"/>
    <col min="798" max="798" width="11.85546875" customWidth="1"/>
    <col min="799" max="799" width="96" customWidth="1"/>
    <col min="800" max="800" width="25.28515625" customWidth="1"/>
    <col min="801" max="801" width="8.85546875" customWidth="1"/>
    <col min="802" max="802" width="8.42578125" customWidth="1"/>
    <col min="803" max="803" width="8" customWidth="1"/>
    <col min="804" max="804" width="8.28515625" customWidth="1"/>
    <col min="805" max="805" width="33.85546875" customWidth="1"/>
    <col min="808" max="808" width="3.28515625" customWidth="1"/>
    <col min="1018" max="1018" width="3" customWidth="1"/>
    <col min="1019" max="1039" width="6.42578125" customWidth="1"/>
    <col min="1040" max="1040" width="24" customWidth="1"/>
    <col min="1041" max="1041" width="4.28515625" customWidth="1"/>
    <col min="1042" max="1043" width="5.28515625" customWidth="1"/>
    <col min="1044" max="1046" width="5.5703125" customWidth="1"/>
    <col min="1047" max="1050" width="5.7109375" customWidth="1"/>
    <col min="1051" max="1051" width="2.28515625" customWidth="1"/>
    <col min="1052" max="1052" width="26" customWidth="1"/>
    <col min="1054" max="1054" width="11.85546875" customWidth="1"/>
    <col min="1055" max="1055" width="96" customWidth="1"/>
    <col min="1056" max="1056" width="25.28515625" customWidth="1"/>
    <col min="1057" max="1057" width="8.85546875" customWidth="1"/>
    <col min="1058" max="1058" width="8.42578125" customWidth="1"/>
    <col min="1059" max="1059" width="8" customWidth="1"/>
    <col min="1060" max="1060" width="8.28515625" customWidth="1"/>
    <col min="1061" max="1061" width="33.85546875" customWidth="1"/>
    <col min="1064" max="1064" width="3.28515625" customWidth="1"/>
    <col min="1274" max="1274" width="3" customWidth="1"/>
    <col min="1275" max="1295" width="6.42578125" customWidth="1"/>
    <col min="1296" max="1296" width="24" customWidth="1"/>
    <col min="1297" max="1297" width="4.28515625" customWidth="1"/>
    <col min="1298" max="1299" width="5.28515625" customWidth="1"/>
    <col min="1300" max="1302" width="5.5703125" customWidth="1"/>
    <col min="1303" max="1306" width="5.7109375" customWidth="1"/>
    <col min="1307" max="1307" width="2.28515625" customWidth="1"/>
    <col min="1308" max="1308" width="26" customWidth="1"/>
    <col min="1310" max="1310" width="11.85546875" customWidth="1"/>
    <col min="1311" max="1311" width="96" customWidth="1"/>
    <col min="1312" max="1312" width="25.28515625" customWidth="1"/>
    <col min="1313" max="1313" width="8.85546875" customWidth="1"/>
    <col min="1314" max="1314" width="8.42578125" customWidth="1"/>
    <col min="1315" max="1315" width="8" customWidth="1"/>
    <col min="1316" max="1316" width="8.28515625" customWidth="1"/>
    <col min="1317" max="1317" width="33.85546875" customWidth="1"/>
    <col min="1320" max="1320" width="3.28515625" customWidth="1"/>
    <col min="1530" max="1530" width="3" customWidth="1"/>
    <col min="1531" max="1551" width="6.42578125" customWidth="1"/>
    <col min="1552" max="1552" width="24" customWidth="1"/>
    <col min="1553" max="1553" width="4.28515625" customWidth="1"/>
    <col min="1554" max="1555" width="5.28515625" customWidth="1"/>
    <col min="1556" max="1558" width="5.5703125" customWidth="1"/>
    <col min="1559" max="1562" width="5.7109375" customWidth="1"/>
    <col min="1563" max="1563" width="2.28515625" customWidth="1"/>
    <col min="1564" max="1564" width="26" customWidth="1"/>
    <col min="1566" max="1566" width="11.85546875" customWidth="1"/>
    <col min="1567" max="1567" width="96" customWidth="1"/>
    <col min="1568" max="1568" width="25.28515625" customWidth="1"/>
    <col min="1569" max="1569" width="8.85546875" customWidth="1"/>
    <col min="1570" max="1570" width="8.42578125" customWidth="1"/>
    <col min="1571" max="1571" width="8" customWidth="1"/>
    <col min="1572" max="1572" width="8.28515625" customWidth="1"/>
    <col min="1573" max="1573" width="33.85546875" customWidth="1"/>
    <col min="1576" max="1576" width="3.28515625" customWidth="1"/>
    <col min="1786" max="1786" width="3" customWidth="1"/>
    <col min="1787" max="1807" width="6.42578125" customWidth="1"/>
    <col min="1808" max="1808" width="24" customWidth="1"/>
    <col min="1809" max="1809" width="4.28515625" customWidth="1"/>
    <col min="1810" max="1811" width="5.28515625" customWidth="1"/>
    <col min="1812" max="1814" width="5.5703125" customWidth="1"/>
    <col min="1815" max="1818" width="5.7109375" customWidth="1"/>
    <col min="1819" max="1819" width="2.28515625" customWidth="1"/>
    <col min="1820" max="1820" width="26" customWidth="1"/>
    <col min="1822" max="1822" width="11.85546875" customWidth="1"/>
    <col min="1823" max="1823" width="96" customWidth="1"/>
    <col min="1824" max="1824" width="25.28515625" customWidth="1"/>
    <col min="1825" max="1825" width="8.85546875" customWidth="1"/>
    <col min="1826" max="1826" width="8.42578125" customWidth="1"/>
    <col min="1827" max="1827" width="8" customWidth="1"/>
    <col min="1828" max="1828" width="8.28515625" customWidth="1"/>
    <col min="1829" max="1829" width="33.85546875" customWidth="1"/>
    <col min="1832" max="1832" width="3.28515625" customWidth="1"/>
    <col min="2042" max="2042" width="3" customWidth="1"/>
    <col min="2043" max="2063" width="6.42578125" customWidth="1"/>
    <col min="2064" max="2064" width="24" customWidth="1"/>
    <col min="2065" max="2065" width="4.28515625" customWidth="1"/>
    <col min="2066" max="2067" width="5.28515625" customWidth="1"/>
    <col min="2068" max="2070" width="5.5703125" customWidth="1"/>
    <col min="2071" max="2074" width="5.7109375" customWidth="1"/>
    <col min="2075" max="2075" width="2.28515625" customWidth="1"/>
    <col min="2076" max="2076" width="26" customWidth="1"/>
    <col min="2078" max="2078" width="11.85546875" customWidth="1"/>
    <col min="2079" max="2079" width="96" customWidth="1"/>
    <col min="2080" max="2080" width="25.28515625" customWidth="1"/>
    <col min="2081" max="2081" width="8.85546875" customWidth="1"/>
    <col min="2082" max="2082" width="8.42578125" customWidth="1"/>
    <col min="2083" max="2083" width="8" customWidth="1"/>
    <col min="2084" max="2084" width="8.28515625" customWidth="1"/>
    <col min="2085" max="2085" width="33.85546875" customWidth="1"/>
    <col min="2088" max="2088" width="3.28515625" customWidth="1"/>
    <col min="2298" max="2298" width="3" customWidth="1"/>
    <col min="2299" max="2319" width="6.42578125" customWidth="1"/>
    <col min="2320" max="2320" width="24" customWidth="1"/>
    <col min="2321" max="2321" width="4.28515625" customWidth="1"/>
    <col min="2322" max="2323" width="5.28515625" customWidth="1"/>
    <col min="2324" max="2326" width="5.5703125" customWidth="1"/>
    <col min="2327" max="2330" width="5.7109375" customWidth="1"/>
    <col min="2331" max="2331" width="2.28515625" customWidth="1"/>
    <col min="2332" max="2332" width="26" customWidth="1"/>
    <col min="2334" max="2334" width="11.85546875" customWidth="1"/>
    <col min="2335" max="2335" width="96" customWidth="1"/>
    <col min="2336" max="2336" width="25.28515625" customWidth="1"/>
    <col min="2337" max="2337" width="8.85546875" customWidth="1"/>
    <col min="2338" max="2338" width="8.42578125" customWidth="1"/>
    <col min="2339" max="2339" width="8" customWidth="1"/>
    <col min="2340" max="2340" width="8.28515625" customWidth="1"/>
    <col min="2341" max="2341" width="33.85546875" customWidth="1"/>
    <col min="2344" max="2344" width="3.28515625" customWidth="1"/>
    <col min="2554" max="2554" width="3" customWidth="1"/>
    <col min="2555" max="2575" width="6.42578125" customWidth="1"/>
    <col min="2576" max="2576" width="24" customWidth="1"/>
    <col min="2577" max="2577" width="4.28515625" customWidth="1"/>
    <col min="2578" max="2579" width="5.28515625" customWidth="1"/>
    <col min="2580" max="2582" width="5.5703125" customWidth="1"/>
    <col min="2583" max="2586" width="5.7109375" customWidth="1"/>
    <col min="2587" max="2587" width="2.28515625" customWidth="1"/>
    <col min="2588" max="2588" width="26" customWidth="1"/>
    <col min="2590" max="2590" width="11.85546875" customWidth="1"/>
    <col min="2591" max="2591" width="96" customWidth="1"/>
    <col min="2592" max="2592" width="25.28515625" customWidth="1"/>
    <col min="2593" max="2593" width="8.85546875" customWidth="1"/>
    <col min="2594" max="2594" width="8.42578125" customWidth="1"/>
    <col min="2595" max="2595" width="8" customWidth="1"/>
    <col min="2596" max="2596" width="8.28515625" customWidth="1"/>
    <col min="2597" max="2597" width="33.85546875" customWidth="1"/>
    <col min="2600" max="2600" width="3.28515625" customWidth="1"/>
    <col min="2810" max="2810" width="3" customWidth="1"/>
    <col min="2811" max="2831" width="6.42578125" customWidth="1"/>
    <col min="2832" max="2832" width="24" customWidth="1"/>
    <col min="2833" max="2833" width="4.28515625" customWidth="1"/>
    <col min="2834" max="2835" width="5.28515625" customWidth="1"/>
    <col min="2836" max="2838" width="5.5703125" customWidth="1"/>
    <col min="2839" max="2842" width="5.7109375" customWidth="1"/>
    <col min="2843" max="2843" width="2.28515625" customWidth="1"/>
    <col min="2844" max="2844" width="26" customWidth="1"/>
    <col min="2846" max="2846" width="11.85546875" customWidth="1"/>
    <col min="2847" max="2847" width="96" customWidth="1"/>
    <col min="2848" max="2848" width="25.28515625" customWidth="1"/>
    <col min="2849" max="2849" width="8.85546875" customWidth="1"/>
    <col min="2850" max="2850" width="8.42578125" customWidth="1"/>
    <col min="2851" max="2851" width="8" customWidth="1"/>
    <col min="2852" max="2852" width="8.28515625" customWidth="1"/>
    <col min="2853" max="2853" width="33.85546875" customWidth="1"/>
    <col min="2856" max="2856" width="3.28515625" customWidth="1"/>
    <col min="3066" max="3066" width="3" customWidth="1"/>
    <col min="3067" max="3087" width="6.42578125" customWidth="1"/>
    <col min="3088" max="3088" width="24" customWidth="1"/>
    <col min="3089" max="3089" width="4.28515625" customWidth="1"/>
    <col min="3090" max="3091" width="5.28515625" customWidth="1"/>
    <col min="3092" max="3094" width="5.5703125" customWidth="1"/>
    <col min="3095" max="3098" width="5.7109375" customWidth="1"/>
    <col min="3099" max="3099" width="2.28515625" customWidth="1"/>
    <col min="3100" max="3100" width="26" customWidth="1"/>
    <col min="3102" max="3102" width="11.85546875" customWidth="1"/>
    <col min="3103" max="3103" width="96" customWidth="1"/>
    <col min="3104" max="3104" width="25.28515625" customWidth="1"/>
    <col min="3105" max="3105" width="8.85546875" customWidth="1"/>
    <col min="3106" max="3106" width="8.42578125" customWidth="1"/>
    <col min="3107" max="3107" width="8" customWidth="1"/>
    <col min="3108" max="3108" width="8.28515625" customWidth="1"/>
    <col min="3109" max="3109" width="33.85546875" customWidth="1"/>
    <col min="3112" max="3112" width="3.28515625" customWidth="1"/>
    <col min="3322" max="3322" width="3" customWidth="1"/>
    <col min="3323" max="3343" width="6.42578125" customWidth="1"/>
    <col min="3344" max="3344" width="24" customWidth="1"/>
    <col min="3345" max="3345" width="4.28515625" customWidth="1"/>
    <col min="3346" max="3347" width="5.28515625" customWidth="1"/>
    <col min="3348" max="3350" width="5.5703125" customWidth="1"/>
    <col min="3351" max="3354" width="5.7109375" customWidth="1"/>
    <col min="3355" max="3355" width="2.28515625" customWidth="1"/>
    <col min="3356" max="3356" width="26" customWidth="1"/>
    <col min="3358" max="3358" width="11.85546875" customWidth="1"/>
    <col min="3359" max="3359" width="96" customWidth="1"/>
    <col min="3360" max="3360" width="25.28515625" customWidth="1"/>
    <col min="3361" max="3361" width="8.85546875" customWidth="1"/>
    <col min="3362" max="3362" width="8.42578125" customWidth="1"/>
    <col min="3363" max="3363" width="8" customWidth="1"/>
    <col min="3364" max="3364" width="8.28515625" customWidth="1"/>
    <col min="3365" max="3365" width="33.85546875" customWidth="1"/>
    <col min="3368" max="3368" width="3.28515625" customWidth="1"/>
    <col min="3578" max="3578" width="3" customWidth="1"/>
    <col min="3579" max="3599" width="6.42578125" customWidth="1"/>
    <col min="3600" max="3600" width="24" customWidth="1"/>
    <col min="3601" max="3601" width="4.28515625" customWidth="1"/>
    <col min="3602" max="3603" width="5.28515625" customWidth="1"/>
    <col min="3604" max="3606" width="5.5703125" customWidth="1"/>
    <col min="3607" max="3610" width="5.7109375" customWidth="1"/>
    <col min="3611" max="3611" width="2.28515625" customWidth="1"/>
    <col min="3612" max="3612" width="26" customWidth="1"/>
    <col min="3614" max="3614" width="11.85546875" customWidth="1"/>
    <col min="3615" max="3615" width="96" customWidth="1"/>
    <col min="3616" max="3616" width="25.28515625" customWidth="1"/>
    <col min="3617" max="3617" width="8.85546875" customWidth="1"/>
    <col min="3618" max="3618" width="8.42578125" customWidth="1"/>
    <col min="3619" max="3619" width="8" customWidth="1"/>
    <col min="3620" max="3620" width="8.28515625" customWidth="1"/>
    <col min="3621" max="3621" width="33.85546875" customWidth="1"/>
    <col min="3624" max="3624" width="3.28515625" customWidth="1"/>
    <col min="3834" max="3834" width="3" customWidth="1"/>
    <col min="3835" max="3855" width="6.42578125" customWidth="1"/>
    <col min="3856" max="3856" width="24" customWidth="1"/>
    <col min="3857" max="3857" width="4.28515625" customWidth="1"/>
    <col min="3858" max="3859" width="5.28515625" customWidth="1"/>
    <col min="3860" max="3862" width="5.5703125" customWidth="1"/>
    <col min="3863" max="3866" width="5.7109375" customWidth="1"/>
    <col min="3867" max="3867" width="2.28515625" customWidth="1"/>
    <col min="3868" max="3868" width="26" customWidth="1"/>
    <col min="3870" max="3870" width="11.85546875" customWidth="1"/>
    <col min="3871" max="3871" width="96" customWidth="1"/>
    <col min="3872" max="3872" width="25.28515625" customWidth="1"/>
    <col min="3873" max="3873" width="8.85546875" customWidth="1"/>
    <col min="3874" max="3874" width="8.42578125" customWidth="1"/>
    <col min="3875" max="3875" width="8" customWidth="1"/>
    <col min="3876" max="3876" width="8.28515625" customWidth="1"/>
    <col min="3877" max="3877" width="33.85546875" customWidth="1"/>
    <col min="3880" max="3880" width="3.28515625" customWidth="1"/>
    <col min="4090" max="4090" width="3" customWidth="1"/>
    <col min="4091" max="4111" width="6.42578125" customWidth="1"/>
    <col min="4112" max="4112" width="24" customWidth="1"/>
    <col min="4113" max="4113" width="4.28515625" customWidth="1"/>
    <col min="4114" max="4115" width="5.28515625" customWidth="1"/>
    <col min="4116" max="4118" width="5.5703125" customWidth="1"/>
    <col min="4119" max="4122" width="5.7109375" customWidth="1"/>
    <col min="4123" max="4123" width="2.28515625" customWidth="1"/>
    <col min="4124" max="4124" width="26" customWidth="1"/>
    <col min="4126" max="4126" width="11.85546875" customWidth="1"/>
    <col min="4127" max="4127" width="96" customWidth="1"/>
    <col min="4128" max="4128" width="25.28515625" customWidth="1"/>
    <col min="4129" max="4129" width="8.85546875" customWidth="1"/>
    <col min="4130" max="4130" width="8.42578125" customWidth="1"/>
    <col min="4131" max="4131" width="8" customWidth="1"/>
    <col min="4132" max="4132" width="8.28515625" customWidth="1"/>
    <col min="4133" max="4133" width="33.85546875" customWidth="1"/>
    <col min="4136" max="4136" width="3.28515625" customWidth="1"/>
    <col min="4346" max="4346" width="3" customWidth="1"/>
    <col min="4347" max="4367" width="6.42578125" customWidth="1"/>
    <col min="4368" max="4368" width="24" customWidth="1"/>
    <col min="4369" max="4369" width="4.28515625" customWidth="1"/>
    <col min="4370" max="4371" width="5.28515625" customWidth="1"/>
    <col min="4372" max="4374" width="5.5703125" customWidth="1"/>
    <col min="4375" max="4378" width="5.7109375" customWidth="1"/>
    <col min="4379" max="4379" width="2.28515625" customWidth="1"/>
    <col min="4380" max="4380" width="26" customWidth="1"/>
    <col min="4382" max="4382" width="11.85546875" customWidth="1"/>
    <col min="4383" max="4383" width="96" customWidth="1"/>
    <col min="4384" max="4384" width="25.28515625" customWidth="1"/>
    <col min="4385" max="4385" width="8.85546875" customWidth="1"/>
    <col min="4386" max="4386" width="8.42578125" customWidth="1"/>
    <col min="4387" max="4387" width="8" customWidth="1"/>
    <col min="4388" max="4388" width="8.28515625" customWidth="1"/>
    <col min="4389" max="4389" width="33.85546875" customWidth="1"/>
    <col min="4392" max="4392" width="3.28515625" customWidth="1"/>
    <col min="4602" max="4602" width="3" customWidth="1"/>
    <col min="4603" max="4623" width="6.42578125" customWidth="1"/>
    <col min="4624" max="4624" width="24" customWidth="1"/>
    <col min="4625" max="4625" width="4.28515625" customWidth="1"/>
    <col min="4626" max="4627" width="5.28515625" customWidth="1"/>
    <col min="4628" max="4630" width="5.5703125" customWidth="1"/>
    <col min="4631" max="4634" width="5.7109375" customWidth="1"/>
    <col min="4635" max="4635" width="2.28515625" customWidth="1"/>
    <col min="4636" max="4636" width="26" customWidth="1"/>
    <col min="4638" max="4638" width="11.85546875" customWidth="1"/>
    <col min="4639" max="4639" width="96" customWidth="1"/>
    <col min="4640" max="4640" width="25.28515625" customWidth="1"/>
    <col min="4641" max="4641" width="8.85546875" customWidth="1"/>
    <col min="4642" max="4642" width="8.42578125" customWidth="1"/>
    <col min="4643" max="4643" width="8" customWidth="1"/>
    <col min="4644" max="4644" width="8.28515625" customWidth="1"/>
    <col min="4645" max="4645" width="33.85546875" customWidth="1"/>
    <col min="4648" max="4648" width="3.28515625" customWidth="1"/>
    <col min="4858" max="4858" width="3" customWidth="1"/>
    <col min="4859" max="4879" width="6.42578125" customWidth="1"/>
    <col min="4880" max="4880" width="24" customWidth="1"/>
    <col min="4881" max="4881" width="4.28515625" customWidth="1"/>
    <col min="4882" max="4883" width="5.28515625" customWidth="1"/>
    <col min="4884" max="4886" width="5.5703125" customWidth="1"/>
    <col min="4887" max="4890" width="5.7109375" customWidth="1"/>
    <col min="4891" max="4891" width="2.28515625" customWidth="1"/>
    <col min="4892" max="4892" width="26" customWidth="1"/>
    <col min="4894" max="4894" width="11.85546875" customWidth="1"/>
    <col min="4895" max="4895" width="96" customWidth="1"/>
    <col min="4896" max="4896" width="25.28515625" customWidth="1"/>
    <col min="4897" max="4897" width="8.85546875" customWidth="1"/>
    <col min="4898" max="4898" width="8.42578125" customWidth="1"/>
    <col min="4899" max="4899" width="8" customWidth="1"/>
    <col min="4900" max="4900" width="8.28515625" customWidth="1"/>
    <col min="4901" max="4901" width="33.85546875" customWidth="1"/>
    <col min="4904" max="4904" width="3.28515625" customWidth="1"/>
    <col min="5114" max="5114" width="3" customWidth="1"/>
    <col min="5115" max="5135" width="6.42578125" customWidth="1"/>
    <col min="5136" max="5136" width="24" customWidth="1"/>
    <col min="5137" max="5137" width="4.28515625" customWidth="1"/>
    <col min="5138" max="5139" width="5.28515625" customWidth="1"/>
    <col min="5140" max="5142" width="5.5703125" customWidth="1"/>
    <col min="5143" max="5146" width="5.7109375" customWidth="1"/>
    <col min="5147" max="5147" width="2.28515625" customWidth="1"/>
    <col min="5148" max="5148" width="26" customWidth="1"/>
    <col min="5150" max="5150" width="11.85546875" customWidth="1"/>
    <col min="5151" max="5151" width="96" customWidth="1"/>
    <col min="5152" max="5152" width="25.28515625" customWidth="1"/>
    <col min="5153" max="5153" width="8.85546875" customWidth="1"/>
    <col min="5154" max="5154" width="8.42578125" customWidth="1"/>
    <col min="5155" max="5155" width="8" customWidth="1"/>
    <col min="5156" max="5156" width="8.28515625" customWidth="1"/>
    <col min="5157" max="5157" width="33.85546875" customWidth="1"/>
    <col min="5160" max="5160" width="3.28515625" customWidth="1"/>
    <col min="5370" max="5370" width="3" customWidth="1"/>
    <col min="5371" max="5391" width="6.42578125" customWidth="1"/>
    <col min="5392" max="5392" width="24" customWidth="1"/>
    <col min="5393" max="5393" width="4.28515625" customWidth="1"/>
    <col min="5394" max="5395" width="5.28515625" customWidth="1"/>
    <col min="5396" max="5398" width="5.5703125" customWidth="1"/>
    <col min="5399" max="5402" width="5.7109375" customWidth="1"/>
    <col min="5403" max="5403" width="2.28515625" customWidth="1"/>
    <col min="5404" max="5404" width="26" customWidth="1"/>
    <col min="5406" max="5406" width="11.85546875" customWidth="1"/>
    <col min="5407" max="5407" width="96" customWidth="1"/>
    <col min="5408" max="5408" width="25.28515625" customWidth="1"/>
    <col min="5409" max="5409" width="8.85546875" customWidth="1"/>
    <col min="5410" max="5410" width="8.42578125" customWidth="1"/>
    <col min="5411" max="5411" width="8" customWidth="1"/>
    <col min="5412" max="5412" width="8.28515625" customWidth="1"/>
    <col min="5413" max="5413" width="33.85546875" customWidth="1"/>
    <col min="5416" max="5416" width="3.28515625" customWidth="1"/>
    <col min="5626" max="5626" width="3" customWidth="1"/>
    <col min="5627" max="5647" width="6.42578125" customWidth="1"/>
    <col min="5648" max="5648" width="24" customWidth="1"/>
    <col min="5649" max="5649" width="4.28515625" customWidth="1"/>
    <col min="5650" max="5651" width="5.28515625" customWidth="1"/>
    <col min="5652" max="5654" width="5.5703125" customWidth="1"/>
    <col min="5655" max="5658" width="5.7109375" customWidth="1"/>
    <col min="5659" max="5659" width="2.28515625" customWidth="1"/>
    <col min="5660" max="5660" width="26" customWidth="1"/>
    <col min="5662" max="5662" width="11.85546875" customWidth="1"/>
    <col min="5663" max="5663" width="96" customWidth="1"/>
    <col min="5664" max="5664" width="25.28515625" customWidth="1"/>
    <col min="5665" max="5665" width="8.85546875" customWidth="1"/>
    <col min="5666" max="5666" width="8.42578125" customWidth="1"/>
    <col min="5667" max="5667" width="8" customWidth="1"/>
    <col min="5668" max="5668" width="8.28515625" customWidth="1"/>
    <col min="5669" max="5669" width="33.85546875" customWidth="1"/>
    <col min="5672" max="5672" width="3.28515625" customWidth="1"/>
    <col min="5882" max="5882" width="3" customWidth="1"/>
    <col min="5883" max="5903" width="6.42578125" customWidth="1"/>
    <col min="5904" max="5904" width="24" customWidth="1"/>
    <col min="5905" max="5905" width="4.28515625" customWidth="1"/>
    <col min="5906" max="5907" width="5.28515625" customWidth="1"/>
    <col min="5908" max="5910" width="5.5703125" customWidth="1"/>
    <col min="5911" max="5914" width="5.7109375" customWidth="1"/>
    <col min="5915" max="5915" width="2.28515625" customWidth="1"/>
    <col min="5916" max="5916" width="26" customWidth="1"/>
    <col min="5918" max="5918" width="11.85546875" customWidth="1"/>
    <col min="5919" max="5919" width="96" customWidth="1"/>
    <col min="5920" max="5920" width="25.28515625" customWidth="1"/>
    <col min="5921" max="5921" width="8.85546875" customWidth="1"/>
    <col min="5922" max="5922" width="8.42578125" customWidth="1"/>
    <col min="5923" max="5923" width="8" customWidth="1"/>
    <col min="5924" max="5924" width="8.28515625" customWidth="1"/>
    <col min="5925" max="5925" width="33.85546875" customWidth="1"/>
    <col min="5928" max="5928" width="3.28515625" customWidth="1"/>
    <col min="6138" max="6138" width="3" customWidth="1"/>
    <col min="6139" max="6159" width="6.42578125" customWidth="1"/>
    <col min="6160" max="6160" width="24" customWidth="1"/>
    <col min="6161" max="6161" width="4.28515625" customWidth="1"/>
    <col min="6162" max="6163" width="5.28515625" customWidth="1"/>
    <col min="6164" max="6166" width="5.5703125" customWidth="1"/>
    <col min="6167" max="6170" width="5.7109375" customWidth="1"/>
    <col min="6171" max="6171" width="2.28515625" customWidth="1"/>
    <col min="6172" max="6172" width="26" customWidth="1"/>
    <col min="6174" max="6174" width="11.85546875" customWidth="1"/>
    <col min="6175" max="6175" width="96" customWidth="1"/>
    <col min="6176" max="6176" width="25.28515625" customWidth="1"/>
    <col min="6177" max="6177" width="8.85546875" customWidth="1"/>
    <col min="6178" max="6178" width="8.42578125" customWidth="1"/>
    <col min="6179" max="6179" width="8" customWidth="1"/>
    <col min="6180" max="6180" width="8.28515625" customWidth="1"/>
    <col min="6181" max="6181" width="33.85546875" customWidth="1"/>
    <col min="6184" max="6184" width="3.28515625" customWidth="1"/>
    <col min="6394" max="6394" width="3" customWidth="1"/>
    <col min="6395" max="6415" width="6.42578125" customWidth="1"/>
    <col min="6416" max="6416" width="24" customWidth="1"/>
    <col min="6417" max="6417" width="4.28515625" customWidth="1"/>
    <col min="6418" max="6419" width="5.28515625" customWidth="1"/>
    <col min="6420" max="6422" width="5.5703125" customWidth="1"/>
    <col min="6423" max="6426" width="5.7109375" customWidth="1"/>
    <col min="6427" max="6427" width="2.28515625" customWidth="1"/>
    <col min="6428" max="6428" width="26" customWidth="1"/>
    <col min="6430" max="6430" width="11.85546875" customWidth="1"/>
    <col min="6431" max="6431" width="96" customWidth="1"/>
    <col min="6432" max="6432" width="25.28515625" customWidth="1"/>
    <col min="6433" max="6433" width="8.85546875" customWidth="1"/>
    <col min="6434" max="6434" width="8.42578125" customWidth="1"/>
    <col min="6435" max="6435" width="8" customWidth="1"/>
    <col min="6436" max="6436" width="8.28515625" customWidth="1"/>
    <col min="6437" max="6437" width="33.85546875" customWidth="1"/>
    <col min="6440" max="6440" width="3.28515625" customWidth="1"/>
    <col min="6650" max="6650" width="3" customWidth="1"/>
    <col min="6651" max="6671" width="6.42578125" customWidth="1"/>
    <col min="6672" max="6672" width="24" customWidth="1"/>
    <col min="6673" max="6673" width="4.28515625" customWidth="1"/>
    <col min="6674" max="6675" width="5.28515625" customWidth="1"/>
    <col min="6676" max="6678" width="5.5703125" customWidth="1"/>
    <col min="6679" max="6682" width="5.7109375" customWidth="1"/>
    <col min="6683" max="6683" width="2.28515625" customWidth="1"/>
    <col min="6684" max="6684" width="26" customWidth="1"/>
    <col min="6686" max="6686" width="11.85546875" customWidth="1"/>
    <col min="6687" max="6687" width="96" customWidth="1"/>
    <col min="6688" max="6688" width="25.28515625" customWidth="1"/>
    <col min="6689" max="6689" width="8.85546875" customWidth="1"/>
    <col min="6690" max="6690" width="8.42578125" customWidth="1"/>
    <col min="6691" max="6691" width="8" customWidth="1"/>
    <col min="6692" max="6692" width="8.28515625" customWidth="1"/>
    <col min="6693" max="6693" width="33.85546875" customWidth="1"/>
    <col min="6696" max="6696" width="3.28515625" customWidth="1"/>
    <col min="6906" max="6906" width="3" customWidth="1"/>
    <col min="6907" max="6927" width="6.42578125" customWidth="1"/>
    <col min="6928" max="6928" width="24" customWidth="1"/>
    <col min="6929" max="6929" width="4.28515625" customWidth="1"/>
    <col min="6930" max="6931" width="5.28515625" customWidth="1"/>
    <col min="6932" max="6934" width="5.5703125" customWidth="1"/>
    <col min="6935" max="6938" width="5.7109375" customWidth="1"/>
    <col min="6939" max="6939" width="2.28515625" customWidth="1"/>
    <col min="6940" max="6940" width="26" customWidth="1"/>
    <col min="6942" max="6942" width="11.85546875" customWidth="1"/>
    <col min="6943" max="6943" width="96" customWidth="1"/>
    <col min="6944" max="6944" width="25.28515625" customWidth="1"/>
    <col min="6945" max="6945" width="8.85546875" customWidth="1"/>
    <col min="6946" max="6946" width="8.42578125" customWidth="1"/>
    <col min="6947" max="6947" width="8" customWidth="1"/>
    <col min="6948" max="6948" width="8.28515625" customWidth="1"/>
    <col min="6949" max="6949" width="33.85546875" customWidth="1"/>
    <col min="6952" max="6952" width="3.28515625" customWidth="1"/>
    <col min="7162" max="7162" width="3" customWidth="1"/>
    <col min="7163" max="7183" width="6.42578125" customWidth="1"/>
    <col min="7184" max="7184" width="24" customWidth="1"/>
    <col min="7185" max="7185" width="4.28515625" customWidth="1"/>
    <col min="7186" max="7187" width="5.28515625" customWidth="1"/>
    <col min="7188" max="7190" width="5.5703125" customWidth="1"/>
    <col min="7191" max="7194" width="5.7109375" customWidth="1"/>
    <col min="7195" max="7195" width="2.28515625" customWidth="1"/>
    <col min="7196" max="7196" width="26" customWidth="1"/>
    <col min="7198" max="7198" width="11.85546875" customWidth="1"/>
    <col min="7199" max="7199" width="96" customWidth="1"/>
    <col min="7200" max="7200" width="25.28515625" customWidth="1"/>
    <col min="7201" max="7201" width="8.85546875" customWidth="1"/>
    <col min="7202" max="7202" width="8.42578125" customWidth="1"/>
    <col min="7203" max="7203" width="8" customWidth="1"/>
    <col min="7204" max="7204" width="8.28515625" customWidth="1"/>
    <col min="7205" max="7205" width="33.85546875" customWidth="1"/>
    <col min="7208" max="7208" width="3.28515625" customWidth="1"/>
    <col min="7418" max="7418" width="3" customWidth="1"/>
    <col min="7419" max="7439" width="6.42578125" customWidth="1"/>
    <col min="7440" max="7440" width="24" customWidth="1"/>
    <col min="7441" max="7441" width="4.28515625" customWidth="1"/>
    <col min="7442" max="7443" width="5.28515625" customWidth="1"/>
    <col min="7444" max="7446" width="5.5703125" customWidth="1"/>
    <col min="7447" max="7450" width="5.7109375" customWidth="1"/>
    <col min="7451" max="7451" width="2.28515625" customWidth="1"/>
    <col min="7452" max="7452" width="26" customWidth="1"/>
    <col min="7454" max="7454" width="11.85546875" customWidth="1"/>
    <col min="7455" max="7455" width="96" customWidth="1"/>
    <col min="7456" max="7456" width="25.28515625" customWidth="1"/>
    <col min="7457" max="7457" width="8.85546875" customWidth="1"/>
    <col min="7458" max="7458" width="8.42578125" customWidth="1"/>
    <col min="7459" max="7459" width="8" customWidth="1"/>
    <col min="7460" max="7460" width="8.28515625" customWidth="1"/>
    <col min="7461" max="7461" width="33.85546875" customWidth="1"/>
    <col min="7464" max="7464" width="3.28515625" customWidth="1"/>
    <col min="7674" max="7674" width="3" customWidth="1"/>
    <col min="7675" max="7695" width="6.42578125" customWidth="1"/>
    <col min="7696" max="7696" width="24" customWidth="1"/>
    <col min="7697" max="7697" width="4.28515625" customWidth="1"/>
    <col min="7698" max="7699" width="5.28515625" customWidth="1"/>
    <col min="7700" max="7702" width="5.5703125" customWidth="1"/>
    <col min="7703" max="7706" width="5.7109375" customWidth="1"/>
    <col min="7707" max="7707" width="2.28515625" customWidth="1"/>
    <col min="7708" max="7708" width="26" customWidth="1"/>
    <col min="7710" max="7710" width="11.85546875" customWidth="1"/>
    <col min="7711" max="7711" width="96" customWidth="1"/>
    <col min="7712" max="7712" width="25.28515625" customWidth="1"/>
    <col min="7713" max="7713" width="8.85546875" customWidth="1"/>
    <col min="7714" max="7714" width="8.42578125" customWidth="1"/>
    <col min="7715" max="7715" width="8" customWidth="1"/>
    <col min="7716" max="7716" width="8.28515625" customWidth="1"/>
    <col min="7717" max="7717" width="33.85546875" customWidth="1"/>
    <col min="7720" max="7720" width="3.28515625" customWidth="1"/>
    <col min="7930" max="7930" width="3" customWidth="1"/>
    <col min="7931" max="7951" width="6.42578125" customWidth="1"/>
    <col min="7952" max="7952" width="24" customWidth="1"/>
    <col min="7953" max="7953" width="4.28515625" customWidth="1"/>
    <col min="7954" max="7955" width="5.28515625" customWidth="1"/>
    <col min="7956" max="7958" width="5.5703125" customWidth="1"/>
    <col min="7959" max="7962" width="5.7109375" customWidth="1"/>
    <col min="7963" max="7963" width="2.28515625" customWidth="1"/>
    <col min="7964" max="7964" width="26" customWidth="1"/>
    <col min="7966" max="7966" width="11.85546875" customWidth="1"/>
    <col min="7967" max="7967" width="96" customWidth="1"/>
    <col min="7968" max="7968" width="25.28515625" customWidth="1"/>
    <col min="7969" max="7969" width="8.85546875" customWidth="1"/>
    <col min="7970" max="7970" width="8.42578125" customWidth="1"/>
    <col min="7971" max="7971" width="8" customWidth="1"/>
    <col min="7972" max="7972" width="8.28515625" customWidth="1"/>
    <col min="7973" max="7973" width="33.85546875" customWidth="1"/>
    <col min="7976" max="7976" width="3.28515625" customWidth="1"/>
    <col min="8186" max="8186" width="3" customWidth="1"/>
    <col min="8187" max="8207" width="6.42578125" customWidth="1"/>
    <col min="8208" max="8208" width="24" customWidth="1"/>
    <col min="8209" max="8209" width="4.28515625" customWidth="1"/>
    <col min="8210" max="8211" width="5.28515625" customWidth="1"/>
    <col min="8212" max="8214" width="5.5703125" customWidth="1"/>
    <col min="8215" max="8218" width="5.7109375" customWidth="1"/>
    <col min="8219" max="8219" width="2.28515625" customWidth="1"/>
    <col min="8220" max="8220" width="26" customWidth="1"/>
    <col min="8222" max="8222" width="11.85546875" customWidth="1"/>
    <col min="8223" max="8223" width="96" customWidth="1"/>
    <col min="8224" max="8224" width="25.28515625" customWidth="1"/>
    <col min="8225" max="8225" width="8.85546875" customWidth="1"/>
    <col min="8226" max="8226" width="8.42578125" customWidth="1"/>
    <col min="8227" max="8227" width="8" customWidth="1"/>
    <col min="8228" max="8228" width="8.28515625" customWidth="1"/>
    <col min="8229" max="8229" width="33.85546875" customWidth="1"/>
    <col min="8232" max="8232" width="3.28515625" customWidth="1"/>
    <col min="8442" max="8442" width="3" customWidth="1"/>
    <col min="8443" max="8463" width="6.42578125" customWidth="1"/>
    <col min="8464" max="8464" width="24" customWidth="1"/>
    <col min="8465" max="8465" width="4.28515625" customWidth="1"/>
    <col min="8466" max="8467" width="5.28515625" customWidth="1"/>
    <col min="8468" max="8470" width="5.5703125" customWidth="1"/>
    <col min="8471" max="8474" width="5.7109375" customWidth="1"/>
    <col min="8475" max="8475" width="2.28515625" customWidth="1"/>
    <col min="8476" max="8476" width="26" customWidth="1"/>
    <col min="8478" max="8478" width="11.85546875" customWidth="1"/>
    <col min="8479" max="8479" width="96" customWidth="1"/>
    <col min="8480" max="8480" width="25.28515625" customWidth="1"/>
    <col min="8481" max="8481" width="8.85546875" customWidth="1"/>
    <col min="8482" max="8482" width="8.42578125" customWidth="1"/>
    <col min="8483" max="8483" width="8" customWidth="1"/>
    <col min="8484" max="8484" width="8.28515625" customWidth="1"/>
    <col min="8485" max="8485" width="33.85546875" customWidth="1"/>
    <col min="8488" max="8488" width="3.28515625" customWidth="1"/>
    <col min="8698" max="8698" width="3" customWidth="1"/>
    <col min="8699" max="8719" width="6.42578125" customWidth="1"/>
    <col min="8720" max="8720" width="24" customWidth="1"/>
    <col min="8721" max="8721" width="4.28515625" customWidth="1"/>
    <col min="8722" max="8723" width="5.28515625" customWidth="1"/>
    <col min="8724" max="8726" width="5.5703125" customWidth="1"/>
    <col min="8727" max="8730" width="5.7109375" customWidth="1"/>
    <col min="8731" max="8731" width="2.28515625" customWidth="1"/>
    <col min="8732" max="8732" width="26" customWidth="1"/>
    <col min="8734" max="8734" width="11.85546875" customWidth="1"/>
    <col min="8735" max="8735" width="96" customWidth="1"/>
    <col min="8736" max="8736" width="25.28515625" customWidth="1"/>
    <col min="8737" max="8737" width="8.85546875" customWidth="1"/>
    <col min="8738" max="8738" width="8.42578125" customWidth="1"/>
    <col min="8739" max="8739" width="8" customWidth="1"/>
    <col min="8740" max="8740" width="8.28515625" customWidth="1"/>
    <col min="8741" max="8741" width="33.85546875" customWidth="1"/>
    <col min="8744" max="8744" width="3.28515625" customWidth="1"/>
    <col min="8954" max="8954" width="3" customWidth="1"/>
    <col min="8955" max="8975" width="6.42578125" customWidth="1"/>
    <col min="8976" max="8976" width="24" customWidth="1"/>
    <col min="8977" max="8977" width="4.28515625" customWidth="1"/>
    <col min="8978" max="8979" width="5.28515625" customWidth="1"/>
    <col min="8980" max="8982" width="5.5703125" customWidth="1"/>
    <col min="8983" max="8986" width="5.7109375" customWidth="1"/>
    <col min="8987" max="8987" width="2.28515625" customWidth="1"/>
    <col min="8988" max="8988" width="26" customWidth="1"/>
    <col min="8990" max="8990" width="11.85546875" customWidth="1"/>
    <col min="8991" max="8991" width="96" customWidth="1"/>
    <col min="8992" max="8992" width="25.28515625" customWidth="1"/>
    <col min="8993" max="8993" width="8.85546875" customWidth="1"/>
    <col min="8994" max="8994" width="8.42578125" customWidth="1"/>
    <col min="8995" max="8995" width="8" customWidth="1"/>
    <col min="8996" max="8996" width="8.28515625" customWidth="1"/>
    <col min="8997" max="8997" width="33.85546875" customWidth="1"/>
    <col min="9000" max="9000" width="3.28515625" customWidth="1"/>
    <col min="9210" max="9210" width="3" customWidth="1"/>
    <col min="9211" max="9231" width="6.42578125" customWidth="1"/>
    <col min="9232" max="9232" width="24" customWidth="1"/>
    <col min="9233" max="9233" width="4.28515625" customWidth="1"/>
    <col min="9234" max="9235" width="5.28515625" customWidth="1"/>
    <col min="9236" max="9238" width="5.5703125" customWidth="1"/>
    <col min="9239" max="9242" width="5.7109375" customWidth="1"/>
    <col min="9243" max="9243" width="2.28515625" customWidth="1"/>
    <col min="9244" max="9244" width="26" customWidth="1"/>
    <col min="9246" max="9246" width="11.85546875" customWidth="1"/>
    <col min="9247" max="9247" width="96" customWidth="1"/>
    <col min="9248" max="9248" width="25.28515625" customWidth="1"/>
    <col min="9249" max="9249" width="8.85546875" customWidth="1"/>
    <col min="9250" max="9250" width="8.42578125" customWidth="1"/>
    <col min="9251" max="9251" width="8" customWidth="1"/>
    <col min="9252" max="9252" width="8.28515625" customWidth="1"/>
    <col min="9253" max="9253" width="33.85546875" customWidth="1"/>
    <col min="9256" max="9256" width="3.28515625" customWidth="1"/>
    <col min="9466" max="9466" width="3" customWidth="1"/>
    <col min="9467" max="9487" width="6.42578125" customWidth="1"/>
    <col min="9488" max="9488" width="24" customWidth="1"/>
    <col min="9489" max="9489" width="4.28515625" customWidth="1"/>
    <col min="9490" max="9491" width="5.28515625" customWidth="1"/>
    <col min="9492" max="9494" width="5.5703125" customWidth="1"/>
    <col min="9495" max="9498" width="5.7109375" customWidth="1"/>
    <col min="9499" max="9499" width="2.28515625" customWidth="1"/>
    <col min="9500" max="9500" width="26" customWidth="1"/>
    <col min="9502" max="9502" width="11.85546875" customWidth="1"/>
    <col min="9503" max="9503" width="96" customWidth="1"/>
    <col min="9504" max="9504" width="25.28515625" customWidth="1"/>
    <col min="9505" max="9505" width="8.85546875" customWidth="1"/>
    <col min="9506" max="9506" width="8.42578125" customWidth="1"/>
    <col min="9507" max="9507" width="8" customWidth="1"/>
    <col min="9508" max="9508" width="8.28515625" customWidth="1"/>
    <col min="9509" max="9509" width="33.85546875" customWidth="1"/>
    <col min="9512" max="9512" width="3.28515625" customWidth="1"/>
    <col min="9722" max="9722" width="3" customWidth="1"/>
    <col min="9723" max="9743" width="6.42578125" customWidth="1"/>
    <col min="9744" max="9744" width="24" customWidth="1"/>
    <col min="9745" max="9745" width="4.28515625" customWidth="1"/>
    <col min="9746" max="9747" width="5.28515625" customWidth="1"/>
    <col min="9748" max="9750" width="5.5703125" customWidth="1"/>
    <col min="9751" max="9754" width="5.7109375" customWidth="1"/>
    <col min="9755" max="9755" width="2.28515625" customWidth="1"/>
    <col min="9756" max="9756" width="26" customWidth="1"/>
    <col min="9758" max="9758" width="11.85546875" customWidth="1"/>
    <col min="9759" max="9759" width="96" customWidth="1"/>
    <col min="9760" max="9760" width="25.28515625" customWidth="1"/>
    <col min="9761" max="9761" width="8.85546875" customWidth="1"/>
    <col min="9762" max="9762" width="8.42578125" customWidth="1"/>
    <col min="9763" max="9763" width="8" customWidth="1"/>
    <col min="9764" max="9764" width="8.28515625" customWidth="1"/>
    <col min="9765" max="9765" width="33.85546875" customWidth="1"/>
    <col min="9768" max="9768" width="3.28515625" customWidth="1"/>
    <col min="9978" max="9978" width="3" customWidth="1"/>
    <col min="9979" max="9999" width="6.42578125" customWidth="1"/>
    <col min="10000" max="10000" width="24" customWidth="1"/>
    <col min="10001" max="10001" width="4.28515625" customWidth="1"/>
    <col min="10002" max="10003" width="5.28515625" customWidth="1"/>
    <col min="10004" max="10006" width="5.5703125" customWidth="1"/>
    <col min="10007" max="10010" width="5.7109375" customWidth="1"/>
    <col min="10011" max="10011" width="2.28515625" customWidth="1"/>
    <col min="10012" max="10012" width="26" customWidth="1"/>
    <col min="10014" max="10014" width="11.85546875" customWidth="1"/>
    <col min="10015" max="10015" width="96" customWidth="1"/>
    <col min="10016" max="10016" width="25.28515625" customWidth="1"/>
    <col min="10017" max="10017" width="8.85546875" customWidth="1"/>
    <col min="10018" max="10018" width="8.42578125" customWidth="1"/>
    <col min="10019" max="10019" width="8" customWidth="1"/>
    <col min="10020" max="10020" width="8.28515625" customWidth="1"/>
    <col min="10021" max="10021" width="33.85546875" customWidth="1"/>
    <col min="10024" max="10024" width="3.28515625" customWidth="1"/>
    <col min="10234" max="10234" width="3" customWidth="1"/>
    <col min="10235" max="10255" width="6.42578125" customWidth="1"/>
    <col min="10256" max="10256" width="24" customWidth="1"/>
    <col min="10257" max="10257" width="4.28515625" customWidth="1"/>
    <col min="10258" max="10259" width="5.28515625" customWidth="1"/>
    <col min="10260" max="10262" width="5.5703125" customWidth="1"/>
    <col min="10263" max="10266" width="5.7109375" customWidth="1"/>
    <col min="10267" max="10267" width="2.28515625" customWidth="1"/>
    <col min="10268" max="10268" width="26" customWidth="1"/>
    <col min="10270" max="10270" width="11.85546875" customWidth="1"/>
    <col min="10271" max="10271" width="96" customWidth="1"/>
    <col min="10272" max="10272" width="25.28515625" customWidth="1"/>
    <col min="10273" max="10273" width="8.85546875" customWidth="1"/>
    <col min="10274" max="10274" width="8.42578125" customWidth="1"/>
    <col min="10275" max="10275" width="8" customWidth="1"/>
    <col min="10276" max="10276" width="8.28515625" customWidth="1"/>
    <col min="10277" max="10277" width="33.85546875" customWidth="1"/>
    <col min="10280" max="10280" width="3.28515625" customWidth="1"/>
    <col min="10490" max="10490" width="3" customWidth="1"/>
    <col min="10491" max="10511" width="6.42578125" customWidth="1"/>
    <col min="10512" max="10512" width="24" customWidth="1"/>
    <col min="10513" max="10513" width="4.28515625" customWidth="1"/>
    <col min="10514" max="10515" width="5.28515625" customWidth="1"/>
    <col min="10516" max="10518" width="5.5703125" customWidth="1"/>
    <col min="10519" max="10522" width="5.7109375" customWidth="1"/>
    <col min="10523" max="10523" width="2.28515625" customWidth="1"/>
    <col min="10524" max="10524" width="26" customWidth="1"/>
    <col min="10526" max="10526" width="11.85546875" customWidth="1"/>
    <col min="10527" max="10527" width="96" customWidth="1"/>
    <col min="10528" max="10528" width="25.28515625" customWidth="1"/>
    <col min="10529" max="10529" width="8.85546875" customWidth="1"/>
    <col min="10530" max="10530" width="8.42578125" customWidth="1"/>
    <col min="10531" max="10531" width="8" customWidth="1"/>
    <col min="10532" max="10532" width="8.28515625" customWidth="1"/>
    <col min="10533" max="10533" width="33.85546875" customWidth="1"/>
    <col min="10536" max="10536" width="3.28515625" customWidth="1"/>
    <col min="10746" max="10746" width="3" customWidth="1"/>
    <col min="10747" max="10767" width="6.42578125" customWidth="1"/>
    <col min="10768" max="10768" width="24" customWidth="1"/>
    <col min="10769" max="10769" width="4.28515625" customWidth="1"/>
    <col min="10770" max="10771" width="5.28515625" customWidth="1"/>
    <col min="10772" max="10774" width="5.5703125" customWidth="1"/>
    <col min="10775" max="10778" width="5.7109375" customWidth="1"/>
    <col min="10779" max="10779" width="2.28515625" customWidth="1"/>
    <col min="10780" max="10780" width="26" customWidth="1"/>
    <col min="10782" max="10782" width="11.85546875" customWidth="1"/>
    <col min="10783" max="10783" width="96" customWidth="1"/>
    <col min="10784" max="10784" width="25.28515625" customWidth="1"/>
    <col min="10785" max="10785" width="8.85546875" customWidth="1"/>
    <col min="10786" max="10786" width="8.42578125" customWidth="1"/>
    <col min="10787" max="10787" width="8" customWidth="1"/>
    <col min="10788" max="10788" width="8.28515625" customWidth="1"/>
    <col min="10789" max="10789" width="33.85546875" customWidth="1"/>
    <col min="10792" max="10792" width="3.28515625" customWidth="1"/>
    <col min="11002" max="11002" width="3" customWidth="1"/>
    <col min="11003" max="11023" width="6.42578125" customWidth="1"/>
    <col min="11024" max="11024" width="24" customWidth="1"/>
    <col min="11025" max="11025" width="4.28515625" customWidth="1"/>
    <col min="11026" max="11027" width="5.28515625" customWidth="1"/>
    <col min="11028" max="11030" width="5.5703125" customWidth="1"/>
    <col min="11031" max="11034" width="5.7109375" customWidth="1"/>
    <col min="11035" max="11035" width="2.28515625" customWidth="1"/>
    <col min="11036" max="11036" width="26" customWidth="1"/>
    <col min="11038" max="11038" width="11.85546875" customWidth="1"/>
    <col min="11039" max="11039" width="96" customWidth="1"/>
    <col min="11040" max="11040" width="25.28515625" customWidth="1"/>
    <col min="11041" max="11041" width="8.85546875" customWidth="1"/>
    <col min="11042" max="11042" width="8.42578125" customWidth="1"/>
    <col min="11043" max="11043" width="8" customWidth="1"/>
    <col min="11044" max="11044" width="8.28515625" customWidth="1"/>
    <col min="11045" max="11045" width="33.85546875" customWidth="1"/>
    <col min="11048" max="11048" width="3.28515625" customWidth="1"/>
    <col min="11258" max="11258" width="3" customWidth="1"/>
    <col min="11259" max="11279" width="6.42578125" customWidth="1"/>
    <col min="11280" max="11280" width="24" customWidth="1"/>
    <col min="11281" max="11281" width="4.28515625" customWidth="1"/>
    <col min="11282" max="11283" width="5.28515625" customWidth="1"/>
    <col min="11284" max="11286" width="5.5703125" customWidth="1"/>
    <col min="11287" max="11290" width="5.7109375" customWidth="1"/>
    <col min="11291" max="11291" width="2.28515625" customWidth="1"/>
    <col min="11292" max="11292" width="26" customWidth="1"/>
    <col min="11294" max="11294" width="11.85546875" customWidth="1"/>
    <col min="11295" max="11295" width="96" customWidth="1"/>
    <col min="11296" max="11296" width="25.28515625" customWidth="1"/>
    <col min="11297" max="11297" width="8.85546875" customWidth="1"/>
    <col min="11298" max="11298" width="8.42578125" customWidth="1"/>
    <col min="11299" max="11299" width="8" customWidth="1"/>
    <col min="11300" max="11300" width="8.28515625" customWidth="1"/>
    <col min="11301" max="11301" width="33.85546875" customWidth="1"/>
    <col min="11304" max="11304" width="3.28515625" customWidth="1"/>
    <col min="11514" max="11514" width="3" customWidth="1"/>
    <col min="11515" max="11535" width="6.42578125" customWidth="1"/>
    <col min="11536" max="11536" width="24" customWidth="1"/>
    <col min="11537" max="11537" width="4.28515625" customWidth="1"/>
    <col min="11538" max="11539" width="5.28515625" customWidth="1"/>
    <col min="11540" max="11542" width="5.5703125" customWidth="1"/>
    <col min="11543" max="11546" width="5.7109375" customWidth="1"/>
    <col min="11547" max="11547" width="2.28515625" customWidth="1"/>
    <col min="11548" max="11548" width="26" customWidth="1"/>
    <col min="11550" max="11550" width="11.85546875" customWidth="1"/>
    <col min="11551" max="11551" width="96" customWidth="1"/>
    <col min="11552" max="11552" width="25.28515625" customWidth="1"/>
    <col min="11553" max="11553" width="8.85546875" customWidth="1"/>
    <col min="11554" max="11554" width="8.42578125" customWidth="1"/>
    <col min="11555" max="11555" width="8" customWidth="1"/>
    <col min="11556" max="11556" width="8.28515625" customWidth="1"/>
    <col min="11557" max="11557" width="33.85546875" customWidth="1"/>
    <col min="11560" max="11560" width="3.28515625" customWidth="1"/>
    <col min="11770" max="11770" width="3" customWidth="1"/>
    <col min="11771" max="11791" width="6.42578125" customWidth="1"/>
    <col min="11792" max="11792" width="24" customWidth="1"/>
    <col min="11793" max="11793" width="4.28515625" customWidth="1"/>
    <col min="11794" max="11795" width="5.28515625" customWidth="1"/>
    <col min="11796" max="11798" width="5.5703125" customWidth="1"/>
    <col min="11799" max="11802" width="5.7109375" customWidth="1"/>
    <col min="11803" max="11803" width="2.28515625" customWidth="1"/>
    <col min="11804" max="11804" width="26" customWidth="1"/>
    <col min="11806" max="11806" width="11.85546875" customWidth="1"/>
    <col min="11807" max="11807" width="96" customWidth="1"/>
    <col min="11808" max="11808" width="25.28515625" customWidth="1"/>
    <col min="11809" max="11809" width="8.85546875" customWidth="1"/>
    <col min="11810" max="11810" width="8.42578125" customWidth="1"/>
    <col min="11811" max="11811" width="8" customWidth="1"/>
    <col min="11812" max="11812" width="8.28515625" customWidth="1"/>
    <col min="11813" max="11813" width="33.85546875" customWidth="1"/>
    <col min="11816" max="11816" width="3.28515625" customWidth="1"/>
    <col min="12026" max="12026" width="3" customWidth="1"/>
    <col min="12027" max="12047" width="6.42578125" customWidth="1"/>
    <col min="12048" max="12048" width="24" customWidth="1"/>
    <col min="12049" max="12049" width="4.28515625" customWidth="1"/>
    <col min="12050" max="12051" width="5.28515625" customWidth="1"/>
    <col min="12052" max="12054" width="5.5703125" customWidth="1"/>
    <col min="12055" max="12058" width="5.7109375" customWidth="1"/>
    <col min="12059" max="12059" width="2.28515625" customWidth="1"/>
    <col min="12060" max="12060" width="26" customWidth="1"/>
    <col min="12062" max="12062" width="11.85546875" customWidth="1"/>
    <col min="12063" max="12063" width="96" customWidth="1"/>
    <col min="12064" max="12064" width="25.28515625" customWidth="1"/>
    <col min="12065" max="12065" width="8.85546875" customWidth="1"/>
    <col min="12066" max="12066" width="8.42578125" customWidth="1"/>
    <col min="12067" max="12067" width="8" customWidth="1"/>
    <col min="12068" max="12068" width="8.28515625" customWidth="1"/>
    <col min="12069" max="12069" width="33.85546875" customWidth="1"/>
    <col min="12072" max="12072" width="3.28515625" customWidth="1"/>
    <col min="12282" max="12282" width="3" customWidth="1"/>
    <col min="12283" max="12303" width="6.42578125" customWidth="1"/>
    <col min="12304" max="12304" width="24" customWidth="1"/>
    <col min="12305" max="12305" width="4.28515625" customWidth="1"/>
    <col min="12306" max="12307" width="5.28515625" customWidth="1"/>
    <col min="12308" max="12310" width="5.5703125" customWidth="1"/>
    <col min="12311" max="12314" width="5.7109375" customWidth="1"/>
    <col min="12315" max="12315" width="2.28515625" customWidth="1"/>
    <col min="12316" max="12316" width="26" customWidth="1"/>
    <col min="12318" max="12318" width="11.85546875" customWidth="1"/>
    <col min="12319" max="12319" width="96" customWidth="1"/>
    <col min="12320" max="12320" width="25.28515625" customWidth="1"/>
    <col min="12321" max="12321" width="8.85546875" customWidth="1"/>
    <col min="12322" max="12322" width="8.42578125" customWidth="1"/>
    <col min="12323" max="12323" width="8" customWidth="1"/>
    <col min="12324" max="12324" width="8.28515625" customWidth="1"/>
    <col min="12325" max="12325" width="33.85546875" customWidth="1"/>
    <col min="12328" max="12328" width="3.28515625" customWidth="1"/>
    <col min="12538" max="12538" width="3" customWidth="1"/>
    <col min="12539" max="12559" width="6.42578125" customWidth="1"/>
    <col min="12560" max="12560" width="24" customWidth="1"/>
    <col min="12561" max="12561" width="4.28515625" customWidth="1"/>
    <col min="12562" max="12563" width="5.28515625" customWidth="1"/>
    <col min="12564" max="12566" width="5.5703125" customWidth="1"/>
    <col min="12567" max="12570" width="5.7109375" customWidth="1"/>
    <col min="12571" max="12571" width="2.28515625" customWidth="1"/>
    <col min="12572" max="12572" width="26" customWidth="1"/>
    <col min="12574" max="12574" width="11.85546875" customWidth="1"/>
    <col min="12575" max="12575" width="96" customWidth="1"/>
    <col min="12576" max="12576" width="25.28515625" customWidth="1"/>
    <col min="12577" max="12577" width="8.85546875" customWidth="1"/>
    <col min="12578" max="12578" width="8.42578125" customWidth="1"/>
    <col min="12579" max="12579" width="8" customWidth="1"/>
    <col min="12580" max="12580" width="8.28515625" customWidth="1"/>
    <col min="12581" max="12581" width="33.85546875" customWidth="1"/>
    <col min="12584" max="12584" width="3.28515625" customWidth="1"/>
    <col min="12794" max="12794" width="3" customWidth="1"/>
    <col min="12795" max="12815" width="6.42578125" customWidth="1"/>
    <col min="12816" max="12816" width="24" customWidth="1"/>
    <col min="12817" max="12817" width="4.28515625" customWidth="1"/>
    <col min="12818" max="12819" width="5.28515625" customWidth="1"/>
    <col min="12820" max="12822" width="5.5703125" customWidth="1"/>
    <col min="12823" max="12826" width="5.7109375" customWidth="1"/>
    <col min="12827" max="12827" width="2.28515625" customWidth="1"/>
    <col min="12828" max="12828" width="26" customWidth="1"/>
    <col min="12830" max="12830" width="11.85546875" customWidth="1"/>
    <col min="12831" max="12831" width="96" customWidth="1"/>
    <col min="12832" max="12832" width="25.28515625" customWidth="1"/>
    <col min="12833" max="12833" width="8.85546875" customWidth="1"/>
    <col min="12834" max="12834" width="8.42578125" customWidth="1"/>
    <col min="12835" max="12835" width="8" customWidth="1"/>
    <col min="12836" max="12836" width="8.28515625" customWidth="1"/>
    <col min="12837" max="12837" width="33.85546875" customWidth="1"/>
    <col min="12840" max="12840" width="3.28515625" customWidth="1"/>
    <col min="13050" max="13050" width="3" customWidth="1"/>
    <col min="13051" max="13071" width="6.42578125" customWidth="1"/>
    <col min="13072" max="13072" width="24" customWidth="1"/>
    <col min="13073" max="13073" width="4.28515625" customWidth="1"/>
    <col min="13074" max="13075" width="5.28515625" customWidth="1"/>
    <col min="13076" max="13078" width="5.5703125" customWidth="1"/>
    <col min="13079" max="13082" width="5.7109375" customWidth="1"/>
    <col min="13083" max="13083" width="2.28515625" customWidth="1"/>
    <col min="13084" max="13084" width="26" customWidth="1"/>
    <col min="13086" max="13086" width="11.85546875" customWidth="1"/>
    <col min="13087" max="13087" width="96" customWidth="1"/>
    <col min="13088" max="13088" width="25.28515625" customWidth="1"/>
    <col min="13089" max="13089" width="8.85546875" customWidth="1"/>
    <col min="13090" max="13090" width="8.42578125" customWidth="1"/>
    <col min="13091" max="13091" width="8" customWidth="1"/>
    <col min="13092" max="13092" width="8.28515625" customWidth="1"/>
    <col min="13093" max="13093" width="33.85546875" customWidth="1"/>
    <col min="13096" max="13096" width="3.28515625" customWidth="1"/>
    <col min="13306" max="13306" width="3" customWidth="1"/>
    <col min="13307" max="13327" width="6.42578125" customWidth="1"/>
    <col min="13328" max="13328" width="24" customWidth="1"/>
    <col min="13329" max="13329" width="4.28515625" customWidth="1"/>
    <col min="13330" max="13331" width="5.28515625" customWidth="1"/>
    <col min="13332" max="13334" width="5.5703125" customWidth="1"/>
    <col min="13335" max="13338" width="5.7109375" customWidth="1"/>
    <col min="13339" max="13339" width="2.28515625" customWidth="1"/>
    <col min="13340" max="13340" width="26" customWidth="1"/>
    <col min="13342" max="13342" width="11.85546875" customWidth="1"/>
    <col min="13343" max="13343" width="96" customWidth="1"/>
    <col min="13344" max="13344" width="25.28515625" customWidth="1"/>
    <col min="13345" max="13345" width="8.85546875" customWidth="1"/>
    <col min="13346" max="13346" width="8.42578125" customWidth="1"/>
    <col min="13347" max="13347" width="8" customWidth="1"/>
    <col min="13348" max="13348" width="8.28515625" customWidth="1"/>
    <col min="13349" max="13349" width="33.85546875" customWidth="1"/>
    <col min="13352" max="13352" width="3.28515625" customWidth="1"/>
    <col min="13562" max="13562" width="3" customWidth="1"/>
    <col min="13563" max="13583" width="6.42578125" customWidth="1"/>
    <col min="13584" max="13584" width="24" customWidth="1"/>
    <col min="13585" max="13585" width="4.28515625" customWidth="1"/>
    <col min="13586" max="13587" width="5.28515625" customWidth="1"/>
    <col min="13588" max="13590" width="5.5703125" customWidth="1"/>
    <col min="13591" max="13594" width="5.7109375" customWidth="1"/>
    <col min="13595" max="13595" width="2.28515625" customWidth="1"/>
    <col min="13596" max="13596" width="26" customWidth="1"/>
    <col min="13598" max="13598" width="11.85546875" customWidth="1"/>
    <col min="13599" max="13599" width="96" customWidth="1"/>
    <col min="13600" max="13600" width="25.28515625" customWidth="1"/>
    <col min="13601" max="13601" width="8.85546875" customWidth="1"/>
    <col min="13602" max="13602" width="8.42578125" customWidth="1"/>
    <col min="13603" max="13603" width="8" customWidth="1"/>
    <col min="13604" max="13604" width="8.28515625" customWidth="1"/>
    <col min="13605" max="13605" width="33.85546875" customWidth="1"/>
    <col min="13608" max="13608" width="3.28515625" customWidth="1"/>
    <col min="13818" max="13818" width="3" customWidth="1"/>
    <col min="13819" max="13839" width="6.42578125" customWidth="1"/>
    <col min="13840" max="13840" width="24" customWidth="1"/>
    <col min="13841" max="13841" width="4.28515625" customWidth="1"/>
    <col min="13842" max="13843" width="5.28515625" customWidth="1"/>
    <col min="13844" max="13846" width="5.5703125" customWidth="1"/>
    <col min="13847" max="13850" width="5.7109375" customWidth="1"/>
    <col min="13851" max="13851" width="2.28515625" customWidth="1"/>
    <col min="13852" max="13852" width="26" customWidth="1"/>
    <col min="13854" max="13854" width="11.85546875" customWidth="1"/>
    <col min="13855" max="13855" width="96" customWidth="1"/>
    <col min="13856" max="13856" width="25.28515625" customWidth="1"/>
    <col min="13857" max="13857" width="8.85546875" customWidth="1"/>
    <col min="13858" max="13858" width="8.42578125" customWidth="1"/>
    <col min="13859" max="13859" width="8" customWidth="1"/>
    <col min="13860" max="13860" width="8.28515625" customWidth="1"/>
    <col min="13861" max="13861" width="33.85546875" customWidth="1"/>
    <col min="13864" max="13864" width="3.28515625" customWidth="1"/>
    <col min="14074" max="14074" width="3" customWidth="1"/>
    <col min="14075" max="14095" width="6.42578125" customWidth="1"/>
    <col min="14096" max="14096" width="24" customWidth="1"/>
    <col min="14097" max="14097" width="4.28515625" customWidth="1"/>
    <col min="14098" max="14099" width="5.28515625" customWidth="1"/>
    <col min="14100" max="14102" width="5.5703125" customWidth="1"/>
    <col min="14103" max="14106" width="5.7109375" customWidth="1"/>
    <col min="14107" max="14107" width="2.28515625" customWidth="1"/>
    <col min="14108" max="14108" width="26" customWidth="1"/>
    <col min="14110" max="14110" width="11.85546875" customWidth="1"/>
    <col min="14111" max="14111" width="96" customWidth="1"/>
    <col min="14112" max="14112" width="25.28515625" customWidth="1"/>
    <col min="14113" max="14113" width="8.85546875" customWidth="1"/>
    <col min="14114" max="14114" width="8.42578125" customWidth="1"/>
    <col min="14115" max="14115" width="8" customWidth="1"/>
    <col min="14116" max="14116" width="8.28515625" customWidth="1"/>
    <col min="14117" max="14117" width="33.85546875" customWidth="1"/>
    <col min="14120" max="14120" width="3.28515625" customWidth="1"/>
    <col min="14330" max="14330" width="3" customWidth="1"/>
    <col min="14331" max="14351" width="6.42578125" customWidth="1"/>
    <col min="14352" max="14352" width="24" customWidth="1"/>
    <col min="14353" max="14353" width="4.28515625" customWidth="1"/>
    <col min="14354" max="14355" width="5.28515625" customWidth="1"/>
    <col min="14356" max="14358" width="5.5703125" customWidth="1"/>
    <col min="14359" max="14362" width="5.7109375" customWidth="1"/>
    <col min="14363" max="14363" width="2.28515625" customWidth="1"/>
    <col min="14364" max="14364" width="26" customWidth="1"/>
    <col min="14366" max="14366" width="11.85546875" customWidth="1"/>
    <col min="14367" max="14367" width="96" customWidth="1"/>
    <col min="14368" max="14368" width="25.28515625" customWidth="1"/>
    <col min="14369" max="14369" width="8.85546875" customWidth="1"/>
    <col min="14370" max="14370" width="8.42578125" customWidth="1"/>
    <col min="14371" max="14371" width="8" customWidth="1"/>
    <col min="14372" max="14372" width="8.28515625" customWidth="1"/>
    <col min="14373" max="14373" width="33.85546875" customWidth="1"/>
    <col min="14376" max="14376" width="3.28515625" customWidth="1"/>
    <col min="14586" max="14586" width="3" customWidth="1"/>
    <col min="14587" max="14607" width="6.42578125" customWidth="1"/>
    <col min="14608" max="14608" width="24" customWidth="1"/>
    <col min="14609" max="14609" width="4.28515625" customWidth="1"/>
    <col min="14610" max="14611" width="5.28515625" customWidth="1"/>
    <col min="14612" max="14614" width="5.5703125" customWidth="1"/>
    <col min="14615" max="14618" width="5.7109375" customWidth="1"/>
    <col min="14619" max="14619" width="2.28515625" customWidth="1"/>
    <col min="14620" max="14620" width="26" customWidth="1"/>
    <col min="14622" max="14622" width="11.85546875" customWidth="1"/>
    <col min="14623" max="14623" width="96" customWidth="1"/>
    <col min="14624" max="14624" width="25.28515625" customWidth="1"/>
    <col min="14625" max="14625" width="8.85546875" customWidth="1"/>
    <col min="14626" max="14626" width="8.42578125" customWidth="1"/>
    <col min="14627" max="14627" width="8" customWidth="1"/>
    <col min="14628" max="14628" width="8.28515625" customWidth="1"/>
    <col min="14629" max="14629" width="33.85546875" customWidth="1"/>
    <col min="14632" max="14632" width="3.28515625" customWidth="1"/>
    <col min="14842" max="14842" width="3" customWidth="1"/>
    <col min="14843" max="14863" width="6.42578125" customWidth="1"/>
    <col min="14864" max="14864" width="24" customWidth="1"/>
    <col min="14865" max="14865" width="4.28515625" customWidth="1"/>
    <col min="14866" max="14867" width="5.28515625" customWidth="1"/>
    <col min="14868" max="14870" width="5.5703125" customWidth="1"/>
    <col min="14871" max="14874" width="5.7109375" customWidth="1"/>
    <col min="14875" max="14875" width="2.28515625" customWidth="1"/>
    <col min="14876" max="14876" width="26" customWidth="1"/>
    <col min="14878" max="14878" width="11.85546875" customWidth="1"/>
    <col min="14879" max="14879" width="96" customWidth="1"/>
    <col min="14880" max="14880" width="25.28515625" customWidth="1"/>
    <col min="14881" max="14881" width="8.85546875" customWidth="1"/>
    <col min="14882" max="14882" width="8.42578125" customWidth="1"/>
    <col min="14883" max="14883" width="8" customWidth="1"/>
    <col min="14884" max="14884" width="8.28515625" customWidth="1"/>
    <col min="14885" max="14885" width="33.85546875" customWidth="1"/>
    <col min="14888" max="14888" width="3.28515625" customWidth="1"/>
    <col min="15098" max="15098" width="3" customWidth="1"/>
    <col min="15099" max="15119" width="6.42578125" customWidth="1"/>
    <col min="15120" max="15120" width="24" customWidth="1"/>
    <col min="15121" max="15121" width="4.28515625" customWidth="1"/>
    <col min="15122" max="15123" width="5.28515625" customWidth="1"/>
    <col min="15124" max="15126" width="5.5703125" customWidth="1"/>
    <col min="15127" max="15130" width="5.7109375" customWidth="1"/>
    <col min="15131" max="15131" width="2.28515625" customWidth="1"/>
    <col min="15132" max="15132" width="26" customWidth="1"/>
    <col min="15134" max="15134" width="11.85546875" customWidth="1"/>
    <col min="15135" max="15135" width="96" customWidth="1"/>
    <col min="15136" max="15136" width="25.28515625" customWidth="1"/>
    <col min="15137" max="15137" width="8.85546875" customWidth="1"/>
    <col min="15138" max="15138" width="8.42578125" customWidth="1"/>
    <col min="15139" max="15139" width="8" customWidth="1"/>
    <col min="15140" max="15140" width="8.28515625" customWidth="1"/>
    <col min="15141" max="15141" width="33.85546875" customWidth="1"/>
    <col min="15144" max="15144" width="3.28515625" customWidth="1"/>
    <col min="15354" max="15354" width="3" customWidth="1"/>
    <col min="15355" max="15375" width="6.42578125" customWidth="1"/>
    <col min="15376" max="15376" width="24" customWidth="1"/>
    <col min="15377" max="15377" width="4.28515625" customWidth="1"/>
    <col min="15378" max="15379" width="5.28515625" customWidth="1"/>
    <col min="15380" max="15382" width="5.5703125" customWidth="1"/>
    <col min="15383" max="15386" width="5.7109375" customWidth="1"/>
    <col min="15387" max="15387" width="2.28515625" customWidth="1"/>
    <col min="15388" max="15388" width="26" customWidth="1"/>
    <col min="15390" max="15390" width="11.85546875" customWidth="1"/>
    <col min="15391" max="15391" width="96" customWidth="1"/>
    <col min="15392" max="15392" width="25.28515625" customWidth="1"/>
    <col min="15393" max="15393" width="8.85546875" customWidth="1"/>
    <col min="15394" max="15394" width="8.42578125" customWidth="1"/>
    <col min="15395" max="15395" width="8" customWidth="1"/>
    <col min="15396" max="15396" width="8.28515625" customWidth="1"/>
    <col min="15397" max="15397" width="33.85546875" customWidth="1"/>
    <col min="15400" max="15400" width="3.28515625" customWidth="1"/>
    <col min="15610" max="15610" width="3" customWidth="1"/>
    <col min="15611" max="15631" width="6.42578125" customWidth="1"/>
    <col min="15632" max="15632" width="24" customWidth="1"/>
    <col min="15633" max="15633" width="4.28515625" customWidth="1"/>
    <col min="15634" max="15635" width="5.28515625" customWidth="1"/>
    <col min="15636" max="15638" width="5.5703125" customWidth="1"/>
    <col min="15639" max="15642" width="5.7109375" customWidth="1"/>
    <col min="15643" max="15643" width="2.28515625" customWidth="1"/>
    <col min="15644" max="15644" width="26" customWidth="1"/>
    <col min="15646" max="15646" width="11.85546875" customWidth="1"/>
    <col min="15647" max="15647" width="96" customWidth="1"/>
    <col min="15648" max="15648" width="25.28515625" customWidth="1"/>
    <col min="15649" max="15649" width="8.85546875" customWidth="1"/>
    <col min="15650" max="15650" width="8.42578125" customWidth="1"/>
    <col min="15651" max="15651" width="8" customWidth="1"/>
    <col min="15652" max="15652" width="8.28515625" customWidth="1"/>
    <col min="15653" max="15653" width="33.85546875" customWidth="1"/>
    <col min="15656" max="15656" width="3.28515625" customWidth="1"/>
    <col min="15866" max="15866" width="3" customWidth="1"/>
    <col min="15867" max="15887" width="6.42578125" customWidth="1"/>
    <col min="15888" max="15888" width="24" customWidth="1"/>
    <col min="15889" max="15889" width="4.28515625" customWidth="1"/>
    <col min="15890" max="15891" width="5.28515625" customWidth="1"/>
    <col min="15892" max="15894" width="5.5703125" customWidth="1"/>
    <col min="15895" max="15898" width="5.7109375" customWidth="1"/>
    <col min="15899" max="15899" width="2.28515625" customWidth="1"/>
    <col min="15900" max="15900" width="26" customWidth="1"/>
    <col min="15902" max="15902" width="11.85546875" customWidth="1"/>
    <col min="15903" max="15903" width="96" customWidth="1"/>
    <col min="15904" max="15904" width="25.28515625" customWidth="1"/>
    <col min="15905" max="15905" width="8.85546875" customWidth="1"/>
    <col min="15906" max="15906" width="8.42578125" customWidth="1"/>
    <col min="15907" max="15907" width="8" customWidth="1"/>
    <col min="15908" max="15908" width="8.28515625" customWidth="1"/>
    <col min="15909" max="15909" width="33.85546875" customWidth="1"/>
    <col min="15912" max="15912" width="3.28515625" customWidth="1"/>
    <col min="16122" max="16122" width="3" customWidth="1"/>
    <col min="16123" max="16143" width="6.42578125" customWidth="1"/>
    <col min="16144" max="16144" width="24" customWidth="1"/>
    <col min="16145" max="16145" width="4.28515625" customWidth="1"/>
    <col min="16146" max="16147" width="5.28515625" customWidth="1"/>
    <col min="16148" max="16150" width="5.5703125" customWidth="1"/>
    <col min="16151" max="16154" width="5.7109375" customWidth="1"/>
    <col min="16155" max="16155" width="2.28515625" customWidth="1"/>
    <col min="16156" max="16156" width="26" customWidth="1"/>
    <col min="16158" max="16158" width="11.85546875" customWidth="1"/>
    <col min="16159" max="16159" width="96" customWidth="1"/>
    <col min="16160" max="16160" width="25.28515625" customWidth="1"/>
    <col min="16161" max="16161" width="8.85546875" customWidth="1"/>
    <col min="16162" max="16162" width="8.42578125" customWidth="1"/>
    <col min="16163" max="16163" width="8" customWidth="1"/>
    <col min="16164" max="16164" width="8.28515625" customWidth="1"/>
    <col min="16165" max="16165" width="33.85546875" customWidth="1"/>
    <col min="16168" max="16168" width="3.28515625" customWidth="1"/>
  </cols>
  <sheetData>
    <row r="1" spans="2:78" ht="33" customHeight="1">
      <c r="B1" s="371" t="s">
        <v>60</v>
      </c>
      <c r="C1" s="385" t="s">
        <v>63</v>
      </c>
      <c r="D1" s="386"/>
      <c r="E1" s="386"/>
      <c r="F1" s="59"/>
      <c r="G1" s="392" t="s">
        <v>261</v>
      </c>
      <c r="H1" s="392"/>
      <c r="I1" s="392"/>
      <c r="J1" s="392"/>
      <c r="K1" s="392"/>
      <c r="L1" s="392"/>
      <c r="M1" s="392"/>
      <c r="N1" s="392"/>
      <c r="O1" s="392"/>
      <c r="P1" s="393"/>
      <c r="Q1" s="389" t="s">
        <v>263</v>
      </c>
      <c r="R1" s="390"/>
      <c r="S1" s="390"/>
      <c r="T1" s="390"/>
      <c r="U1" s="390"/>
      <c r="V1" s="390"/>
      <c r="W1" s="391"/>
      <c r="X1" s="387" t="s">
        <v>262</v>
      </c>
      <c r="Y1" s="388"/>
      <c r="Z1" s="388"/>
      <c r="AA1" s="388"/>
      <c r="AB1" s="388"/>
      <c r="AC1" s="388"/>
      <c r="AD1" s="388"/>
      <c r="AE1" s="66" t="s">
        <v>200</v>
      </c>
      <c r="AF1" s="394" t="s">
        <v>104</v>
      </c>
      <c r="AG1" s="394"/>
      <c r="AH1" s="394"/>
      <c r="AI1" s="394" t="s">
        <v>201</v>
      </c>
      <c r="AJ1" s="394"/>
      <c r="AK1" s="394"/>
      <c r="AL1" s="394"/>
      <c r="AM1" s="394"/>
      <c r="AN1" s="394"/>
      <c r="AO1" s="394"/>
      <c r="AP1" s="400" t="s">
        <v>171</v>
      </c>
      <c r="AQ1" s="401"/>
      <c r="AR1" s="401"/>
      <c r="AS1" s="402"/>
      <c r="AT1" s="403" t="s">
        <v>168</v>
      </c>
      <c r="AU1" s="404"/>
      <c r="AV1" s="399" t="s">
        <v>127</v>
      </c>
      <c r="AW1" s="399" t="s">
        <v>128</v>
      </c>
      <c r="AX1" s="373" t="s">
        <v>122</v>
      </c>
      <c r="AY1" s="373"/>
      <c r="AZ1" s="373" t="s">
        <v>123</v>
      </c>
      <c r="BA1" s="373"/>
      <c r="BB1" s="373" t="s">
        <v>124</v>
      </c>
      <c r="BC1" s="373" t="s">
        <v>125</v>
      </c>
      <c r="BD1" s="373"/>
      <c r="BE1" s="395" t="s">
        <v>169</v>
      </c>
      <c r="BF1" s="395"/>
      <c r="BG1" s="395"/>
      <c r="BH1" s="395"/>
      <c r="BI1" s="395"/>
      <c r="BJ1" s="395"/>
      <c r="BK1" s="395"/>
      <c r="BL1" s="396"/>
      <c r="BM1" s="382" t="s">
        <v>170</v>
      </c>
      <c r="BN1" s="383"/>
      <c r="BO1" s="383"/>
      <c r="BP1" s="383"/>
      <c r="BQ1" s="383"/>
      <c r="BR1" s="383"/>
      <c r="BS1" s="383"/>
      <c r="BT1" s="383"/>
      <c r="BU1" s="383"/>
      <c r="BV1" s="383"/>
      <c r="BW1" s="383"/>
      <c r="BX1" s="384" t="s">
        <v>290</v>
      </c>
      <c r="BY1" s="384"/>
      <c r="BZ1" s="384"/>
    </row>
    <row r="2" spans="2:78" ht="105" customHeight="1">
      <c r="B2" s="372"/>
      <c r="C2" s="3" t="s">
        <v>105</v>
      </c>
      <c r="D2" s="3" t="s">
        <v>106</v>
      </c>
      <c r="E2" s="3" t="s">
        <v>107</v>
      </c>
      <c r="F2" s="3" t="s">
        <v>14</v>
      </c>
      <c r="G2" s="2" t="s">
        <v>60</v>
      </c>
      <c r="H2" s="4" t="s">
        <v>291</v>
      </c>
      <c r="I2" s="4" t="s">
        <v>259</v>
      </c>
      <c r="J2" s="4" t="s">
        <v>260</v>
      </c>
      <c r="K2" s="4" t="s">
        <v>108</v>
      </c>
      <c r="L2" s="4" t="s">
        <v>109</v>
      </c>
      <c r="M2" s="4" t="s">
        <v>13</v>
      </c>
      <c r="N2" s="4" t="s">
        <v>110</v>
      </c>
      <c r="O2" s="4" t="s">
        <v>14</v>
      </c>
      <c r="P2" s="4" t="s">
        <v>111</v>
      </c>
      <c r="Q2" s="2" t="s">
        <v>60</v>
      </c>
      <c r="R2" s="5" t="s">
        <v>112</v>
      </c>
      <c r="S2" s="5" t="s">
        <v>113</v>
      </c>
      <c r="T2" s="5" t="s">
        <v>114</v>
      </c>
      <c r="U2" s="5" t="s">
        <v>115</v>
      </c>
      <c r="V2" s="5" t="s">
        <v>116</v>
      </c>
      <c r="W2" s="6" t="s">
        <v>117</v>
      </c>
      <c r="X2" s="72" t="s">
        <v>118</v>
      </c>
      <c r="Y2" s="73" t="s">
        <v>119</v>
      </c>
      <c r="Z2" s="68" t="s">
        <v>120</v>
      </c>
      <c r="AA2" s="68" t="s">
        <v>4</v>
      </c>
      <c r="AB2" s="68" t="s">
        <v>121</v>
      </c>
      <c r="AC2" s="68" t="s">
        <v>5</v>
      </c>
      <c r="AD2" s="68" t="s">
        <v>6</v>
      </c>
      <c r="AE2" s="74" t="s">
        <v>267</v>
      </c>
      <c r="AF2" s="74" t="s">
        <v>264</v>
      </c>
      <c r="AG2" s="74" t="s">
        <v>71</v>
      </c>
      <c r="AH2" s="74" t="s">
        <v>70</v>
      </c>
      <c r="AI2" s="89" t="s">
        <v>202</v>
      </c>
      <c r="AJ2" s="90" t="s">
        <v>73</v>
      </c>
      <c r="AK2" s="90" t="s">
        <v>203</v>
      </c>
      <c r="AL2" s="90" t="s">
        <v>204</v>
      </c>
      <c r="AM2" s="90" t="s">
        <v>265</v>
      </c>
      <c r="AN2" s="90" t="s">
        <v>266</v>
      </c>
      <c r="AO2" s="90" t="s">
        <v>205</v>
      </c>
      <c r="AP2" s="79" t="s">
        <v>11</v>
      </c>
      <c r="AQ2" s="80" t="s">
        <v>268</v>
      </c>
      <c r="AR2" s="80" t="s">
        <v>269</v>
      </c>
      <c r="AS2" s="80" t="s">
        <v>270</v>
      </c>
      <c r="AT2" s="28" t="s">
        <v>251</v>
      </c>
      <c r="AU2" s="61" t="s">
        <v>103</v>
      </c>
      <c r="AV2" s="399"/>
      <c r="AW2" s="399"/>
      <c r="AX2" s="64" t="s">
        <v>60</v>
      </c>
      <c r="AY2" s="64" t="s">
        <v>61</v>
      </c>
      <c r="AZ2" s="64" t="s">
        <v>129</v>
      </c>
      <c r="BA2" s="64" t="s">
        <v>61</v>
      </c>
      <c r="BB2" s="373"/>
      <c r="BC2" s="64" t="s">
        <v>129</v>
      </c>
      <c r="BD2" s="64" t="s">
        <v>61</v>
      </c>
      <c r="BE2" s="397"/>
      <c r="BF2" s="397"/>
      <c r="BG2" s="397"/>
      <c r="BH2" s="397"/>
      <c r="BI2" s="397"/>
      <c r="BJ2" s="397"/>
      <c r="BK2" s="397"/>
      <c r="BL2" s="398"/>
      <c r="BM2" s="62" t="s">
        <v>172</v>
      </c>
      <c r="BN2" s="62" t="s">
        <v>7</v>
      </c>
      <c r="BO2" s="62" t="s">
        <v>173</v>
      </c>
      <c r="BP2" s="62" t="s">
        <v>174</v>
      </c>
      <c r="BQ2" s="62" t="s">
        <v>175</v>
      </c>
      <c r="BR2" s="62" t="s">
        <v>176</v>
      </c>
      <c r="BS2" s="62" t="s">
        <v>177</v>
      </c>
      <c r="BT2" s="62" t="s">
        <v>178</v>
      </c>
      <c r="BU2" s="63" t="s">
        <v>8</v>
      </c>
      <c r="BV2" s="63" t="s">
        <v>9</v>
      </c>
      <c r="BW2" s="81" t="s">
        <v>179</v>
      </c>
      <c r="BX2" s="83"/>
      <c r="BY2" s="87" t="s">
        <v>271</v>
      </c>
      <c r="BZ2" s="87" t="s">
        <v>272</v>
      </c>
    </row>
    <row r="3" spans="2:78" ht="21.75" customHeight="1">
      <c r="B3" s="8">
        <v>1</v>
      </c>
      <c r="C3" s="10">
        <v>3000</v>
      </c>
      <c r="D3" s="10">
        <v>2200</v>
      </c>
      <c r="E3" s="10">
        <v>1500</v>
      </c>
      <c r="F3" s="10">
        <v>0</v>
      </c>
      <c r="G3" s="8">
        <v>1</v>
      </c>
      <c r="H3" s="57">
        <v>100</v>
      </c>
      <c r="I3" s="58">
        <v>110.28</v>
      </c>
      <c r="J3" s="58">
        <v>120.56</v>
      </c>
      <c r="K3" s="9">
        <v>20</v>
      </c>
      <c r="L3" s="9">
        <v>40</v>
      </c>
      <c r="M3" s="9">
        <v>55</v>
      </c>
      <c r="N3" s="9">
        <v>49</v>
      </c>
      <c r="O3" s="9">
        <v>45</v>
      </c>
      <c r="P3" s="9"/>
      <c r="Q3" s="8">
        <v>1</v>
      </c>
      <c r="R3" s="11">
        <v>620</v>
      </c>
      <c r="S3" s="11">
        <v>65</v>
      </c>
      <c r="T3" s="11">
        <v>290</v>
      </c>
      <c r="U3" s="11">
        <v>110</v>
      </c>
      <c r="V3" s="11">
        <v>1210</v>
      </c>
      <c r="W3" s="11">
        <v>90</v>
      </c>
      <c r="X3" s="12" t="s">
        <v>126</v>
      </c>
      <c r="Y3" s="13">
        <v>1</v>
      </c>
      <c r="Z3" s="14">
        <v>925</v>
      </c>
      <c r="AA3" s="14">
        <v>250</v>
      </c>
      <c r="AB3" s="14">
        <v>500</v>
      </c>
      <c r="AC3" s="14">
        <v>0</v>
      </c>
      <c r="AD3" s="15">
        <f t="shared" ref="AD3:AD27" si="0">SUM(Z3:AC3)</f>
        <v>1675</v>
      </c>
      <c r="AE3" s="77">
        <v>38718</v>
      </c>
      <c r="AF3" s="54">
        <v>4.265E-2</v>
      </c>
      <c r="AG3" s="54">
        <v>1.353E-2</v>
      </c>
      <c r="AH3" s="54">
        <v>0.53376999999999997</v>
      </c>
      <c r="AI3" s="50">
        <v>9500</v>
      </c>
      <c r="AJ3" s="51">
        <v>1500</v>
      </c>
      <c r="AK3" s="51">
        <v>500</v>
      </c>
      <c r="AL3" s="51">
        <v>250</v>
      </c>
      <c r="AM3" s="52">
        <v>531</v>
      </c>
      <c r="AN3" s="51">
        <v>20</v>
      </c>
      <c r="AO3" s="51">
        <v>1000</v>
      </c>
      <c r="AP3" s="69">
        <v>2009</v>
      </c>
      <c r="AQ3" s="70">
        <v>670</v>
      </c>
      <c r="AR3" s="70">
        <v>330</v>
      </c>
      <c r="AS3" s="70">
        <v>160</v>
      </c>
      <c r="AT3" s="88" t="s">
        <v>302</v>
      </c>
      <c r="AU3" s="88" t="s">
        <v>303</v>
      </c>
      <c r="AV3" s="7" t="s">
        <v>130</v>
      </c>
      <c r="AW3" s="7" t="s">
        <v>14</v>
      </c>
      <c r="AX3" s="16">
        <v>15</v>
      </c>
      <c r="AY3" s="16">
        <v>1</v>
      </c>
      <c r="AZ3" s="17">
        <v>7</v>
      </c>
      <c r="BA3" s="17">
        <v>9</v>
      </c>
      <c r="BB3" s="60"/>
      <c r="BC3" s="17"/>
      <c r="BD3" s="17"/>
      <c r="BE3" s="29">
        <v>2005</v>
      </c>
      <c r="BF3" s="30">
        <v>6600</v>
      </c>
      <c r="BG3" s="1" t="s">
        <v>180</v>
      </c>
      <c r="BH3" s="1"/>
      <c r="BI3" s="1"/>
      <c r="BJ3" s="1"/>
      <c r="BK3" s="1"/>
      <c r="BL3" s="31">
        <v>0.15</v>
      </c>
      <c r="BM3" s="32">
        <v>0.5</v>
      </c>
      <c r="BN3" s="32"/>
      <c r="BO3" s="33"/>
      <c r="BP3" s="33"/>
      <c r="BQ3" s="33"/>
      <c r="BR3" s="33"/>
      <c r="BS3" s="32"/>
      <c r="BT3" s="32"/>
      <c r="BU3" s="34">
        <f t="shared" ref="BU3:BU6" si="1">SUM(BM3:BT3)</f>
        <v>0.5</v>
      </c>
      <c r="BV3" s="34">
        <v>1071.5</v>
      </c>
      <c r="BW3" s="82">
        <f t="shared" ref="BW3:BW6" si="2">BU3*BV3*15%</f>
        <v>80.362499999999997</v>
      </c>
      <c r="BX3" s="84" t="s">
        <v>273</v>
      </c>
      <c r="BY3" s="83"/>
      <c r="BZ3" s="83"/>
    </row>
    <row r="4" spans="2:78" ht="20.100000000000001" customHeight="1">
      <c r="B4" s="18">
        <v>2</v>
      </c>
      <c r="C4" s="10">
        <v>2200</v>
      </c>
      <c r="D4" s="10">
        <v>1600</v>
      </c>
      <c r="E4" s="10">
        <v>1100</v>
      </c>
      <c r="F4" s="10">
        <v>0</v>
      </c>
      <c r="G4" s="18">
        <v>2</v>
      </c>
      <c r="H4" s="57">
        <v>100</v>
      </c>
      <c r="I4" s="58">
        <v>110.28</v>
      </c>
      <c r="J4" s="58">
        <v>120.56</v>
      </c>
      <c r="K4" s="9">
        <v>20</v>
      </c>
      <c r="L4" s="9">
        <v>40</v>
      </c>
      <c r="M4" s="9">
        <v>55</v>
      </c>
      <c r="N4" s="9">
        <v>49</v>
      </c>
      <c r="O4" s="9">
        <v>45</v>
      </c>
      <c r="P4" s="9"/>
      <c r="Q4" s="18">
        <v>2</v>
      </c>
      <c r="R4" s="11">
        <v>620</v>
      </c>
      <c r="S4" s="11">
        <v>65</v>
      </c>
      <c r="T4" s="11">
        <v>290</v>
      </c>
      <c r="U4" s="11">
        <v>110</v>
      </c>
      <c r="V4" s="11">
        <v>1210</v>
      </c>
      <c r="W4" s="11">
        <v>90</v>
      </c>
      <c r="X4" s="12" t="s">
        <v>66</v>
      </c>
      <c r="Y4" s="13">
        <v>2</v>
      </c>
      <c r="Z4" s="14">
        <v>900</v>
      </c>
      <c r="AA4" s="14">
        <v>250</v>
      </c>
      <c r="AB4" s="14">
        <v>500</v>
      </c>
      <c r="AC4" s="67">
        <v>575</v>
      </c>
      <c r="AD4" s="15">
        <f t="shared" si="0"/>
        <v>2225</v>
      </c>
      <c r="AE4" s="77">
        <v>38899</v>
      </c>
      <c r="AF4" s="54">
        <v>4.4745E-2</v>
      </c>
      <c r="AG4" s="54">
        <v>1.4192E-2</v>
      </c>
      <c r="AH4" s="54">
        <v>0.55983000000000005</v>
      </c>
      <c r="AI4" s="50">
        <v>9500</v>
      </c>
      <c r="AJ4" s="51">
        <v>1500</v>
      </c>
      <c r="AK4" s="51">
        <v>500</v>
      </c>
      <c r="AL4" s="51">
        <v>250</v>
      </c>
      <c r="AM4" s="52">
        <v>531</v>
      </c>
      <c r="AN4" s="51">
        <v>20</v>
      </c>
      <c r="AO4" s="51">
        <v>1000</v>
      </c>
      <c r="AP4" s="69">
        <v>2009</v>
      </c>
      <c r="AQ4" s="70">
        <v>670</v>
      </c>
      <c r="AR4" s="70">
        <v>330</v>
      </c>
      <c r="AS4" s="70">
        <v>160</v>
      </c>
      <c r="AT4" s="88" t="s">
        <v>304</v>
      </c>
      <c r="AU4" s="88" t="s">
        <v>305</v>
      </c>
      <c r="AV4" s="7" t="s">
        <v>131</v>
      </c>
      <c r="AW4" s="7" t="s">
        <v>14</v>
      </c>
      <c r="AX4" s="16">
        <v>14</v>
      </c>
      <c r="AY4" s="16">
        <v>2</v>
      </c>
      <c r="AZ4" s="17">
        <v>5</v>
      </c>
      <c r="BA4" s="17">
        <v>9</v>
      </c>
      <c r="BB4" s="60"/>
      <c r="BC4" s="17"/>
      <c r="BD4" s="17"/>
      <c r="BE4" s="29"/>
      <c r="BF4" s="30">
        <v>15000</v>
      </c>
      <c r="BG4" s="1" t="s">
        <v>181</v>
      </c>
      <c r="BH4" s="30">
        <v>6600</v>
      </c>
      <c r="BI4" s="1" t="s">
        <v>182</v>
      </c>
      <c r="BJ4" s="1">
        <v>990</v>
      </c>
      <c r="BK4" s="1" t="s">
        <v>183</v>
      </c>
      <c r="BL4" s="31">
        <v>0.2</v>
      </c>
      <c r="BM4" s="32">
        <v>0.5</v>
      </c>
      <c r="BN4" s="32">
        <v>0.1</v>
      </c>
      <c r="BO4" s="33"/>
      <c r="BP4" s="33"/>
      <c r="BQ4" s="33"/>
      <c r="BR4" s="33"/>
      <c r="BS4" s="32"/>
      <c r="BT4" s="32"/>
      <c r="BU4" s="34">
        <f t="shared" si="1"/>
        <v>0.6</v>
      </c>
      <c r="BV4" s="34">
        <v>1071.5</v>
      </c>
      <c r="BW4" s="82">
        <f t="shared" si="2"/>
        <v>96.434999999999988</v>
      </c>
      <c r="BX4" s="85" t="s">
        <v>274</v>
      </c>
      <c r="BY4" s="85">
        <v>25</v>
      </c>
      <c r="BZ4" s="85">
        <v>44</v>
      </c>
    </row>
    <row r="5" spans="2:78" ht="20.100000000000001" customHeight="1">
      <c r="B5" s="8">
        <v>3</v>
      </c>
      <c r="C5" s="10">
        <v>1600</v>
      </c>
      <c r="D5" s="10">
        <v>1100</v>
      </c>
      <c r="E5" s="10">
        <v>800</v>
      </c>
      <c r="F5" s="10">
        <v>0</v>
      </c>
      <c r="G5" s="8">
        <v>3</v>
      </c>
      <c r="H5" s="57">
        <v>95</v>
      </c>
      <c r="I5" s="58">
        <v>105.28</v>
      </c>
      <c r="J5" s="58">
        <v>115.56</v>
      </c>
      <c r="K5" s="9">
        <v>15</v>
      </c>
      <c r="L5" s="9">
        <v>30</v>
      </c>
      <c r="M5" s="9">
        <v>55</v>
      </c>
      <c r="N5" s="9">
        <v>49</v>
      </c>
      <c r="O5" s="9">
        <v>45</v>
      </c>
      <c r="P5" s="9"/>
      <c r="Q5" s="8">
        <v>3</v>
      </c>
      <c r="R5" s="11">
        <v>630</v>
      </c>
      <c r="S5" s="11">
        <v>65</v>
      </c>
      <c r="T5" s="11">
        <v>300</v>
      </c>
      <c r="U5" s="11">
        <v>100</v>
      </c>
      <c r="V5" s="11">
        <v>1210</v>
      </c>
      <c r="W5" s="11">
        <v>90</v>
      </c>
      <c r="X5" s="12" t="s">
        <v>68</v>
      </c>
      <c r="Y5" s="13">
        <v>3</v>
      </c>
      <c r="Z5" s="14">
        <v>900</v>
      </c>
      <c r="AA5" s="14">
        <v>250</v>
      </c>
      <c r="AB5" s="14">
        <v>500</v>
      </c>
      <c r="AC5" s="14">
        <v>0</v>
      </c>
      <c r="AD5" s="15">
        <f t="shared" si="0"/>
        <v>1650</v>
      </c>
      <c r="AE5" s="75">
        <v>39083</v>
      </c>
      <c r="AF5" s="55">
        <v>4.6984999999999999E-2</v>
      </c>
      <c r="AG5" s="55">
        <v>1.49E-2</v>
      </c>
      <c r="AH5" s="55">
        <v>0.59811999999999999</v>
      </c>
      <c r="AI5" s="46">
        <v>9500</v>
      </c>
      <c r="AJ5" s="47">
        <v>1500</v>
      </c>
      <c r="AK5" s="47">
        <v>500</v>
      </c>
      <c r="AL5" s="47">
        <v>250</v>
      </c>
      <c r="AM5" s="48">
        <v>562.5</v>
      </c>
      <c r="AN5" s="47">
        <v>20</v>
      </c>
      <c r="AO5" s="47">
        <v>1000</v>
      </c>
      <c r="AP5" s="69">
        <v>1010</v>
      </c>
      <c r="AQ5" s="70">
        <v>680</v>
      </c>
      <c r="AR5" s="70">
        <v>330</v>
      </c>
      <c r="AS5" s="70">
        <v>160</v>
      </c>
      <c r="AT5" s="88" t="s">
        <v>306</v>
      </c>
      <c r="AU5" s="88" t="s">
        <v>307</v>
      </c>
      <c r="AV5" s="7" t="s">
        <v>133</v>
      </c>
      <c r="AW5" s="7" t="s">
        <v>14</v>
      </c>
      <c r="AX5" s="16">
        <v>14</v>
      </c>
      <c r="AY5" s="16">
        <v>3</v>
      </c>
      <c r="AZ5" s="17">
        <v>5</v>
      </c>
      <c r="BA5" s="17">
        <v>9</v>
      </c>
      <c r="BB5" s="60"/>
      <c r="BC5" s="17"/>
      <c r="BD5" s="17"/>
      <c r="BE5" s="29"/>
      <c r="BF5" s="30">
        <v>30000</v>
      </c>
      <c r="BG5" s="1" t="s">
        <v>181</v>
      </c>
      <c r="BH5" s="30">
        <v>15000</v>
      </c>
      <c r="BI5" s="1" t="s">
        <v>182</v>
      </c>
      <c r="BJ5" s="30">
        <v>2670</v>
      </c>
      <c r="BK5" s="1" t="s">
        <v>183</v>
      </c>
      <c r="BL5" s="31">
        <v>0.25</v>
      </c>
      <c r="BM5" s="32">
        <v>0.5</v>
      </c>
      <c r="BN5" s="32">
        <v>0.1</v>
      </c>
      <c r="BO5" s="33">
        <v>7.4999999999999997E-2</v>
      </c>
      <c r="BP5" s="33"/>
      <c r="BQ5" s="33"/>
      <c r="BR5" s="33"/>
      <c r="BS5" s="32"/>
      <c r="BT5" s="32"/>
      <c r="BU5" s="34">
        <f t="shared" si="1"/>
        <v>0.67499999999999993</v>
      </c>
      <c r="BV5" s="34">
        <v>1071.5</v>
      </c>
      <c r="BW5" s="82">
        <f t="shared" si="2"/>
        <v>108.48937499999998</v>
      </c>
      <c r="BX5" s="85" t="s">
        <v>275</v>
      </c>
      <c r="BY5" s="85">
        <v>25</v>
      </c>
      <c r="BZ5" s="85">
        <v>45</v>
      </c>
    </row>
    <row r="6" spans="2:78" ht="20.100000000000001" customHeight="1">
      <c r="B6" s="18">
        <v>4</v>
      </c>
      <c r="C6" s="10">
        <v>1100</v>
      </c>
      <c r="D6" s="10">
        <v>800</v>
      </c>
      <c r="E6" s="10">
        <v>650</v>
      </c>
      <c r="F6" s="10">
        <v>0</v>
      </c>
      <c r="G6" s="18">
        <v>4</v>
      </c>
      <c r="H6" s="57">
        <v>95</v>
      </c>
      <c r="I6" s="58">
        <v>105.28</v>
      </c>
      <c r="J6" s="58">
        <v>115.56</v>
      </c>
      <c r="K6" s="9">
        <v>15</v>
      </c>
      <c r="L6" s="9">
        <v>30</v>
      </c>
      <c r="M6" s="9">
        <v>55</v>
      </c>
      <c r="N6" s="9">
        <v>49</v>
      </c>
      <c r="O6" s="9">
        <v>45</v>
      </c>
      <c r="P6" s="9"/>
      <c r="Q6" s="18">
        <v>4</v>
      </c>
      <c r="R6" s="11">
        <v>630</v>
      </c>
      <c r="S6" s="11">
        <v>65</v>
      </c>
      <c r="T6" s="11">
        <v>300</v>
      </c>
      <c r="U6" s="11">
        <v>100</v>
      </c>
      <c r="V6" s="11">
        <v>1210</v>
      </c>
      <c r="W6" s="11">
        <v>90</v>
      </c>
      <c r="X6" s="12" t="s">
        <v>132</v>
      </c>
      <c r="Y6" s="13">
        <v>4</v>
      </c>
      <c r="Z6" s="14">
        <v>500</v>
      </c>
      <c r="AA6" s="14">
        <v>250</v>
      </c>
      <c r="AB6" s="14">
        <v>500</v>
      </c>
      <c r="AC6" s="14">
        <v>0</v>
      </c>
      <c r="AD6" s="15">
        <f t="shared" si="0"/>
        <v>1250</v>
      </c>
      <c r="AE6" s="75">
        <v>39264</v>
      </c>
      <c r="AF6" s="55">
        <v>4.8349999999999997E-2</v>
      </c>
      <c r="AG6" s="55">
        <v>1.533E-2</v>
      </c>
      <c r="AH6" s="55">
        <v>0.62804000000000004</v>
      </c>
      <c r="AI6" s="46">
        <v>9500</v>
      </c>
      <c r="AJ6" s="47">
        <v>1500</v>
      </c>
      <c r="AK6" s="47">
        <v>500</v>
      </c>
      <c r="AL6" s="47">
        <v>250</v>
      </c>
      <c r="AM6" s="48">
        <v>562.5</v>
      </c>
      <c r="AN6" s="47">
        <v>20</v>
      </c>
      <c r="AO6" s="47">
        <v>1000</v>
      </c>
      <c r="AP6" s="69">
        <v>1010</v>
      </c>
      <c r="AQ6" s="70">
        <v>680</v>
      </c>
      <c r="AR6" s="70">
        <v>330</v>
      </c>
      <c r="AS6" s="70">
        <v>160</v>
      </c>
      <c r="AT6" s="88" t="s">
        <v>308</v>
      </c>
      <c r="AU6" s="88" t="s">
        <v>309</v>
      </c>
      <c r="AV6" s="7" t="s">
        <v>135</v>
      </c>
      <c r="AW6" s="7" t="s">
        <v>14</v>
      </c>
      <c r="AX6" s="16">
        <v>13</v>
      </c>
      <c r="AY6" s="16">
        <v>1</v>
      </c>
      <c r="AZ6" s="17">
        <v>4</v>
      </c>
      <c r="BA6" s="17">
        <v>9</v>
      </c>
      <c r="BB6" s="60"/>
      <c r="BC6" s="17"/>
      <c r="BD6" s="17"/>
      <c r="BE6" s="29"/>
      <c r="BF6" s="30">
        <v>78000</v>
      </c>
      <c r="BG6" s="1" t="s">
        <v>181</v>
      </c>
      <c r="BH6" s="30">
        <v>30000</v>
      </c>
      <c r="BI6" s="1" t="s">
        <v>182</v>
      </c>
      <c r="BJ6" s="30">
        <v>6420</v>
      </c>
      <c r="BK6" s="1" t="s">
        <v>183</v>
      </c>
      <c r="BL6" s="31">
        <v>0.3</v>
      </c>
      <c r="BM6" s="32">
        <v>0.5</v>
      </c>
      <c r="BN6" s="32">
        <v>0.1</v>
      </c>
      <c r="BO6" s="33">
        <v>7.4999999999999997E-2</v>
      </c>
      <c r="BP6" s="33">
        <v>7.4999999999999997E-2</v>
      </c>
      <c r="BQ6" s="33"/>
      <c r="BR6" s="33"/>
      <c r="BS6" s="32"/>
      <c r="BT6" s="32"/>
      <c r="BU6" s="34">
        <f t="shared" si="1"/>
        <v>0.74999999999999989</v>
      </c>
      <c r="BV6" s="34">
        <v>1071.5</v>
      </c>
      <c r="BW6" s="82">
        <f t="shared" si="2"/>
        <v>120.54374999999997</v>
      </c>
      <c r="BX6" s="85" t="s">
        <v>276</v>
      </c>
      <c r="BY6" s="85">
        <v>25</v>
      </c>
      <c r="BZ6" s="85">
        <v>46</v>
      </c>
    </row>
    <row r="7" spans="2:78" ht="20.100000000000001" customHeight="1">
      <c r="B7" s="8">
        <v>5</v>
      </c>
      <c r="C7" s="10">
        <v>900</v>
      </c>
      <c r="D7" s="10">
        <v>0</v>
      </c>
      <c r="E7" s="10">
        <v>0</v>
      </c>
      <c r="F7" s="10">
        <v>0</v>
      </c>
      <c r="G7" s="8">
        <v>5</v>
      </c>
      <c r="H7" s="57">
        <v>85</v>
      </c>
      <c r="I7" s="58">
        <v>95.28</v>
      </c>
      <c r="J7" s="58">
        <v>105.56</v>
      </c>
      <c r="K7" s="9">
        <v>15</v>
      </c>
      <c r="L7" s="9">
        <v>30</v>
      </c>
      <c r="M7" s="9">
        <v>49</v>
      </c>
      <c r="N7" s="9">
        <v>49</v>
      </c>
      <c r="O7" s="9">
        <v>45</v>
      </c>
      <c r="P7" s="9"/>
      <c r="Q7" s="8">
        <v>5</v>
      </c>
      <c r="R7" s="11">
        <v>640</v>
      </c>
      <c r="S7" s="11">
        <v>65</v>
      </c>
      <c r="T7" s="11">
        <v>310</v>
      </c>
      <c r="U7" s="11">
        <v>90</v>
      </c>
      <c r="V7" s="11">
        <v>1220</v>
      </c>
      <c r="W7" s="11">
        <v>80</v>
      </c>
      <c r="X7" s="19" t="s">
        <v>134</v>
      </c>
      <c r="Y7" s="13">
        <v>4</v>
      </c>
      <c r="Z7" s="14">
        <v>500</v>
      </c>
      <c r="AA7" s="14">
        <v>250</v>
      </c>
      <c r="AB7" s="14">
        <v>500</v>
      </c>
      <c r="AC7" s="14">
        <v>0</v>
      </c>
      <c r="AD7" s="15">
        <f t="shared" si="0"/>
        <v>1250</v>
      </c>
      <c r="AE7" s="77">
        <v>39448</v>
      </c>
      <c r="AF7" s="54">
        <v>4.9486000000000002E-2</v>
      </c>
      <c r="AG7" s="54">
        <v>1.5689999999999999E-2</v>
      </c>
      <c r="AH7" s="54">
        <v>0.65283000000000002</v>
      </c>
      <c r="AI7" s="50">
        <v>9500</v>
      </c>
      <c r="AJ7" s="51">
        <v>1500</v>
      </c>
      <c r="AK7" s="51">
        <v>500</v>
      </c>
      <c r="AL7" s="51">
        <v>250</v>
      </c>
      <c r="AM7" s="52">
        <v>608.4</v>
      </c>
      <c r="AN7" s="51">
        <v>20</v>
      </c>
      <c r="AO7" s="51">
        <v>1000</v>
      </c>
      <c r="AP7" s="69">
        <v>2011</v>
      </c>
      <c r="AQ7" s="70">
        <v>700</v>
      </c>
      <c r="AR7" s="70">
        <v>350</v>
      </c>
      <c r="AS7" s="70">
        <v>170</v>
      </c>
      <c r="AT7" s="88"/>
      <c r="AU7" s="88"/>
      <c r="AV7" s="7" t="s">
        <v>137</v>
      </c>
      <c r="AW7" s="7" t="s">
        <v>14</v>
      </c>
      <c r="AX7" s="16">
        <v>13</v>
      </c>
      <c r="AY7" s="16">
        <v>2</v>
      </c>
      <c r="AZ7" s="17">
        <v>4</v>
      </c>
      <c r="BA7" s="17">
        <v>9</v>
      </c>
      <c r="BB7" s="60"/>
      <c r="BC7" s="17"/>
      <c r="BD7" s="17"/>
      <c r="BE7" s="29"/>
      <c r="BF7" s="30">
        <v>78000</v>
      </c>
      <c r="BG7" s="1" t="s">
        <v>184</v>
      </c>
      <c r="BH7" s="30">
        <v>78000</v>
      </c>
      <c r="BI7" s="1" t="s">
        <v>182</v>
      </c>
      <c r="BJ7" s="30">
        <v>20820</v>
      </c>
      <c r="BK7" s="1" t="s">
        <v>183</v>
      </c>
      <c r="BL7" s="31">
        <v>0.35</v>
      </c>
      <c r="BM7" s="32">
        <v>0.5</v>
      </c>
      <c r="BN7" s="32">
        <v>0.1</v>
      </c>
      <c r="BO7" s="33">
        <v>7.4999999999999997E-2</v>
      </c>
      <c r="BP7" s="33">
        <v>7.4999999999999997E-2</v>
      </c>
      <c r="BQ7" s="33">
        <v>0.05</v>
      </c>
      <c r="BR7" s="33"/>
      <c r="BS7" s="32"/>
      <c r="BT7" s="32"/>
      <c r="BU7" s="34">
        <f t="shared" ref="BU7:BU9" si="3">SUM(BM7:BT7)</f>
        <v>0.79999999999999993</v>
      </c>
      <c r="BV7" s="34">
        <v>1071.5</v>
      </c>
      <c r="BW7" s="82">
        <f t="shared" ref="BW7:BW9" si="4">BU7*BV7*15%</f>
        <v>128.57999999999998</v>
      </c>
      <c r="BX7" s="85" t="s">
        <v>277</v>
      </c>
      <c r="BY7" s="85">
        <v>25</v>
      </c>
      <c r="BZ7" s="85">
        <v>47</v>
      </c>
    </row>
    <row r="8" spans="2:78" ht="20.100000000000001" customHeight="1">
      <c r="B8" s="18">
        <v>6</v>
      </c>
      <c r="C8" s="10">
        <v>800</v>
      </c>
      <c r="D8" s="10">
        <v>0</v>
      </c>
      <c r="E8" s="10">
        <v>0</v>
      </c>
      <c r="F8" s="10">
        <v>0</v>
      </c>
      <c r="G8" s="18">
        <v>6</v>
      </c>
      <c r="H8" s="57">
        <v>85</v>
      </c>
      <c r="I8" s="58">
        <v>95.28</v>
      </c>
      <c r="J8" s="58">
        <v>105.56</v>
      </c>
      <c r="K8" s="9">
        <v>15</v>
      </c>
      <c r="L8" s="9">
        <v>30</v>
      </c>
      <c r="M8" s="9">
        <v>49</v>
      </c>
      <c r="N8" s="9">
        <v>48</v>
      </c>
      <c r="O8" s="9">
        <v>45</v>
      </c>
      <c r="P8" s="9"/>
      <c r="Q8" s="18">
        <v>6</v>
      </c>
      <c r="R8" s="11">
        <v>640</v>
      </c>
      <c r="S8" s="11">
        <v>65</v>
      </c>
      <c r="T8" s="11">
        <v>310</v>
      </c>
      <c r="U8" s="11">
        <v>90</v>
      </c>
      <c r="V8" s="11">
        <v>1220</v>
      </c>
      <c r="W8" s="11">
        <v>80</v>
      </c>
      <c r="X8" s="19" t="s">
        <v>136</v>
      </c>
      <c r="Y8" s="13">
        <v>4</v>
      </c>
      <c r="Z8" s="14">
        <v>500</v>
      </c>
      <c r="AA8" s="14">
        <v>250</v>
      </c>
      <c r="AB8" s="14">
        <v>500</v>
      </c>
      <c r="AC8" s="14">
        <v>0</v>
      </c>
      <c r="AD8" s="15">
        <f t="shared" si="0"/>
        <v>1250</v>
      </c>
      <c r="AE8" s="77">
        <v>39630</v>
      </c>
      <c r="AF8" s="54">
        <v>5.1448000000000001E-2</v>
      </c>
      <c r="AG8" s="54">
        <v>1.6313000000000001E-2</v>
      </c>
      <c r="AH8" s="54">
        <v>0.68120000000000003</v>
      </c>
      <c r="AI8" s="50">
        <v>9500</v>
      </c>
      <c r="AJ8" s="51">
        <v>1500</v>
      </c>
      <c r="AK8" s="51">
        <v>500</v>
      </c>
      <c r="AL8" s="51">
        <v>250</v>
      </c>
      <c r="AM8" s="52">
        <v>608.4</v>
      </c>
      <c r="AN8" s="51">
        <v>20</v>
      </c>
      <c r="AO8" s="51">
        <v>1000</v>
      </c>
      <c r="AP8" s="69">
        <v>2011</v>
      </c>
      <c r="AQ8" s="70">
        <v>700</v>
      </c>
      <c r="AR8" s="70">
        <v>350</v>
      </c>
      <c r="AS8" s="70">
        <v>170</v>
      </c>
      <c r="AT8" s="65"/>
      <c r="AU8" s="65"/>
      <c r="AV8" s="7" t="s">
        <v>139</v>
      </c>
      <c r="AW8" s="7" t="s">
        <v>14</v>
      </c>
      <c r="AX8" s="16">
        <v>13</v>
      </c>
      <c r="AY8" s="16">
        <v>3</v>
      </c>
      <c r="AZ8" s="17">
        <v>3</v>
      </c>
      <c r="BA8" s="17">
        <v>8</v>
      </c>
      <c r="BB8" s="60"/>
      <c r="BC8" s="17">
        <v>2</v>
      </c>
      <c r="BD8" s="17">
        <v>6</v>
      </c>
      <c r="BE8" s="29">
        <v>2006</v>
      </c>
      <c r="BF8" s="30">
        <v>7000</v>
      </c>
      <c r="BG8" s="1" t="s">
        <v>180</v>
      </c>
      <c r="BH8" s="1"/>
      <c r="BI8" s="1"/>
      <c r="BJ8" s="1"/>
      <c r="BK8" s="1"/>
      <c r="BL8" s="31">
        <v>0.15</v>
      </c>
      <c r="BM8" s="32">
        <v>0.5</v>
      </c>
      <c r="BN8" s="32">
        <v>0.1</v>
      </c>
      <c r="BO8" s="33">
        <v>7.4999999999999997E-2</v>
      </c>
      <c r="BP8" s="33">
        <v>7.4999999999999997E-2</v>
      </c>
      <c r="BQ8" s="33">
        <v>0.05</v>
      </c>
      <c r="BR8" s="33">
        <v>0.05</v>
      </c>
      <c r="BS8" s="33">
        <v>0.05</v>
      </c>
      <c r="BT8" s="32"/>
      <c r="BU8" s="34">
        <f t="shared" si="3"/>
        <v>0.9</v>
      </c>
      <c r="BV8" s="34">
        <v>1071.5</v>
      </c>
      <c r="BW8" s="82">
        <f t="shared" si="4"/>
        <v>144.6525</v>
      </c>
      <c r="BX8" s="85" t="s">
        <v>278</v>
      </c>
      <c r="BY8" s="85">
        <v>25</v>
      </c>
      <c r="BZ8" s="85">
        <v>48</v>
      </c>
    </row>
    <row r="9" spans="2:78" ht="20.100000000000001" customHeight="1">
      <c r="B9" s="8">
        <v>7</v>
      </c>
      <c r="C9" s="10">
        <v>500</v>
      </c>
      <c r="D9" s="10">
        <v>0</v>
      </c>
      <c r="E9" s="10">
        <v>0</v>
      </c>
      <c r="F9" s="10">
        <v>0</v>
      </c>
      <c r="G9" s="8">
        <v>7</v>
      </c>
      <c r="H9" s="57">
        <v>85</v>
      </c>
      <c r="I9" s="58">
        <v>95.28</v>
      </c>
      <c r="J9" s="58">
        <v>105.56</v>
      </c>
      <c r="K9" s="9">
        <v>15</v>
      </c>
      <c r="L9" s="9">
        <v>30</v>
      </c>
      <c r="M9" s="9">
        <v>49</v>
      </c>
      <c r="N9" s="9">
        <v>48</v>
      </c>
      <c r="O9" s="9">
        <v>45</v>
      </c>
      <c r="P9" s="9"/>
      <c r="Q9" s="8">
        <v>7</v>
      </c>
      <c r="R9" s="11">
        <v>640</v>
      </c>
      <c r="S9" s="11">
        <v>65</v>
      </c>
      <c r="T9" s="11">
        <v>310</v>
      </c>
      <c r="U9" s="11">
        <v>90</v>
      </c>
      <c r="V9" s="11">
        <v>1220</v>
      </c>
      <c r="W9" s="11">
        <v>80</v>
      </c>
      <c r="X9" s="20" t="s">
        <v>138</v>
      </c>
      <c r="Y9" s="13">
        <v>4</v>
      </c>
      <c r="Z9" s="14">
        <v>500</v>
      </c>
      <c r="AA9" s="14">
        <v>250</v>
      </c>
      <c r="AB9" s="14">
        <v>500</v>
      </c>
      <c r="AC9" s="14">
        <v>0</v>
      </c>
      <c r="AD9" s="15">
        <f t="shared" si="0"/>
        <v>1250</v>
      </c>
      <c r="AE9" s="75">
        <v>39814</v>
      </c>
      <c r="AF9" s="56">
        <v>5.3504999999999997E-2</v>
      </c>
      <c r="AG9" s="56">
        <v>1.6965000000000001E-2</v>
      </c>
      <c r="AH9" s="56">
        <v>0.70840000000000003</v>
      </c>
      <c r="AI9" s="46">
        <v>9500</v>
      </c>
      <c r="AJ9" s="47">
        <v>1500</v>
      </c>
      <c r="AK9" s="47">
        <v>500</v>
      </c>
      <c r="AL9" s="47">
        <v>250</v>
      </c>
      <c r="AM9" s="48">
        <v>666</v>
      </c>
      <c r="AN9" s="47">
        <v>20</v>
      </c>
      <c r="AO9" s="47">
        <v>1000</v>
      </c>
      <c r="AP9" s="69">
        <v>2012</v>
      </c>
      <c r="AQ9" s="70">
        <v>770</v>
      </c>
      <c r="AR9" s="70">
        <v>380</v>
      </c>
      <c r="AS9" s="70">
        <v>180</v>
      </c>
      <c r="AT9" s="65"/>
      <c r="AU9" s="65"/>
      <c r="AV9" s="7" t="s">
        <v>141</v>
      </c>
      <c r="AW9" s="7" t="s">
        <v>14</v>
      </c>
      <c r="AX9" s="16">
        <v>12</v>
      </c>
      <c r="AY9" s="16">
        <v>2</v>
      </c>
      <c r="AZ9" s="17">
        <v>3</v>
      </c>
      <c r="BA9" s="17">
        <v>8</v>
      </c>
      <c r="BB9" s="60"/>
      <c r="BC9" s="17">
        <v>2</v>
      </c>
      <c r="BD9" s="17">
        <v>6</v>
      </c>
      <c r="BE9" s="29"/>
      <c r="BF9" s="30">
        <v>18000</v>
      </c>
      <c r="BG9" s="1" t="s">
        <v>181</v>
      </c>
      <c r="BH9" s="30">
        <v>7000</v>
      </c>
      <c r="BI9" s="1" t="s">
        <v>182</v>
      </c>
      <c r="BJ9" s="30">
        <v>1050</v>
      </c>
      <c r="BK9" s="1" t="s">
        <v>183</v>
      </c>
      <c r="BL9" s="31">
        <v>0.2</v>
      </c>
      <c r="BM9" s="32">
        <v>0.5</v>
      </c>
      <c r="BN9" s="32">
        <v>0.1</v>
      </c>
      <c r="BO9" s="33">
        <v>7.4999999999999997E-2</v>
      </c>
      <c r="BP9" s="33">
        <v>7.4999999999999997E-2</v>
      </c>
      <c r="BQ9" s="33">
        <v>0.05</v>
      </c>
      <c r="BR9" s="33">
        <v>0.05</v>
      </c>
      <c r="BS9" s="33">
        <v>0.05</v>
      </c>
      <c r="BT9" s="33">
        <v>0.05</v>
      </c>
      <c r="BU9" s="34">
        <f t="shared" si="3"/>
        <v>0.95000000000000007</v>
      </c>
      <c r="BV9" s="34">
        <v>1071.5</v>
      </c>
      <c r="BW9" s="82">
        <f t="shared" si="4"/>
        <v>152.68875</v>
      </c>
      <c r="BX9" s="85" t="s">
        <v>279</v>
      </c>
      <c r="BY9" s="85">
        <v>25</v>
      </c>
      <c r="BZ9" s="85">
        <v>49</v>
      </c>
    </row>
    <row r="10" spans="2:78" ht="20.100000000000001" customHeight="1">
      <c r="B10" s="18">
        <v>8</v>
      </c>
      <c r="C10" s="10">
        <v>450</v>
      </c>
      <c r="D10" s="10">
        <v>0</v>
      </c>
      <c r="E10" s="10">
        <v>0</v>
      </c>
      <c r="F10" s="10">
        <v>0</v>
      </c>
      <c r="G10" s="18">
        <v>8</v>
      </c>
      <c r="H10" s="57">
        <v>85</v>
      </c>
      <c r="I10" s="58">
        <v>95.28</v>
      </c>
      <c r="J10" s="58">
        <v>105.56</v>
      </c>
      <c r="K10" s="9">
        <v>15</v>
      </c>
      <c r="L10" s="9">
        <v>30</v>
      </c>
      <c r="M10" s="9">
        <v>49</v>
      </c>
      <c r="N10" s="9">
        <v>48</v>
      </c>
      <c r="O10" s="9">
        <v>44</v>
      </c>
      <c r="P10" s="9"/>
      <c r="Q10" s="18">
        <v>8</v>
      </c>
      <c r="R10" s="11">
        <v>640</v>
      </c>
      <c r="S10" s="11">
        <v>65</v>
      </c>
      <c r="T10" s="11">
        <v>320</v>
      </c>
      <c r="U10" s="11">
        <v>85</v>
      </c>
      <c r="V10" s="11">
        <v>1230</v>
      </c>
      <c r="W10" s="11">
        <v>70</v>
      </c>
      <c r="X10" s="20" t="s">
        <v>140</v>
      </c>
      <c r="Y10" s="13">
        <v>4</v>
      </c>
      <c r="Z10" s="14">
        <v>500</v>
      </c>
      <c r="AA10" s="14">
        <v>250</v>
      </c>
      <c r="AB10" s="14">
        <v>500</v>
      </c>
      <c r="AC10" s="14">
        <v>0</v>
      </c>
      <c r="AD10" s="15">
        <f t="shared" si="0"/>
        <v>1250</v>
      </c>
      <c r="AE10" s="75">
        <v>39995</v>
      </c>
      <c r="AF10" s="56">
        <v>5.5919999999999997E-2</v>
      </c>
      <c r="AG10" s="56">
        <v>1.7729999999999999E-2</v>
      </c>
      <c r="AH10" s="56">
        <v>0.74348000000000003</v>
      </c>
      <c r="AI10" s="46">
        <v>9500</v>
      </c>
      <c r="AJ10" s="47">
        <v>1500</v>
      </c>
      <c r="AK10" s="47">
        <v>500</v>
      </c>
      <c r="AL10" s="47">
        <v>250</v>
      </c>
      <c r="AM10" s="48">
        <v>666</v>
      </c>
      <c r="AN10" s="47">
        <v>20</v>
      </c>
      <c r="AO10" s="47">
        <v>1000</v>
      </c>
      <c r="AP10" s="69">
        <v>2012</v>
      </c>
      <c r="AQ10" s="70">
        <v>770</v>
      </c>
      <c r="AR10" s="70">
        <v>380</v>
      </c>
      <c r="AS10" s="70">
        <v>180</v>
      </c>
      <c r="AT10" s="65"/>
      <c r="AU10" s="65"/>
      <c r="AV10" s="7" t="s">
        <v>143</v>
      </c>
      <c r="AW10" s="7" t="s">
        <v>14</v>
      </c>
      <c r="AX10" s="16">
        <v>11</v>
      </c>
      <c r="AY10" s="16">
        <v>1</v>
      </c>
      <c r="AZ10" s="17">
        <v>2</v>
      </c>
      <c r="BA10" s="17">
        <v>6</v>
      </c>
      <c r="BB10" s="60"/>
      <c r="BC10" s="17">
        <v>2</v>
      </c>
      <c r="BD10" s="17">
        <v>6</v>
      </c>
      <c r="BE10" s="29"/>
      <c r="BF10" s="30">
        <v>40000</v>
      </c>
      <c r="BG10" s="1" t="s">
        <v>181</v>
      </c>
      <c r="BH10" s="30">
        <v>18000</v>
      </c>
      <c r="BI10" s="1" t="s">
        <v>182</v>
      </c>
      <c r="BJ10" s="30">
        <v>3250</v>
      </c>
      <c r="BK10" s="1" t="s">
        <v>183</v>
      </c>
      <c r="BL10" s="31">
        <v>0.27</v>
      </c>
      <c r="BM10" s="380" t="s">
        <v>77</v>
      </c>
      <c r="BN10" s="381"/>
      <c r="BO10" s="381"/>
      <c r="BP10" s="381"/>
      <c r="BQ10" s="381"/>
      <c r="BR10" s="381"/>
      <c r="BS10" s="381"/>
      <c r="BT10" s="381"/>
      <c r="BU10" s="381"/>
      <c r="BV10" s="381"/>
      <c r="BW10" s="381"/>
      <c r="BX10" s="85" t="s">
        <v>280</v>
      </c>
      <c r="BY10" s="85">
        <v>25</v>
      </c>
      <c r="BZ10" s="85">
        <v>50</v>
      </c>
    </row>
    <row r="11" spans="2:78" ht="20.100000000000001" customHeight="1">
      <c r="B11" s="8">
        <v>9</v>
      </c>
      <c r="C11" s="10"/>
      <c r="D11" s="10">
        <v>0</v>
      </c>
      <c r="E11" s="10">
        <v>0</v>
      </c>
      <c r="F11" s="10">
        <v>0</v>
      </c>
      <c r="G11" s="8">
        <v>9</v>
      </c>
      <c r="H11" s="57">
        <v>85</v>
      </c>
      <c r="I11" s="58">
        <v>95.28</v>
      </c>
      <c r="J11" s="58">
        <v>105.56</v>
      </c>
      <c r="K11" s="9">
        <v>15</v>
      </c>
      <c r="L11" s="9">
        <v>30</v>
      </c>
      <c r="M11" s="9">
        <v>49</v>
      </c>
      <c r="N11" s="9">
        <v>48</v>
      </c>
      <c r="O11" s="9">
        <v>44</v>
      </c>
      <c r="P11" s="9"/>
      <c r="Q11" s="8">
        <v>9</v>
      </c>
      <c r="R11" s="11">
        <v>640</v>
      </c>
      <c r="S11" s="11">
        <v>65</v>
      </c>
      <c r="T11" s="11">
        <v>320</v>
      </c>
      <c r="U11" s="11">
        <v>85</v>
      </c>
      <c r="V11" s="11">
        <v>1230</v>
      </c>
      <c r="W11" s="11">
        <v>70</v>
      </c>
      <c r="X11" s="19" t="s">
        <v>142</v>
      </c>
      <c r="Y11" s="13">
        <v>4</v>
      </c>
      <c r="Z11" s="14">
        <v>500</v>
      </c>
      <c r="AA11" s="14">
        <v>250</v>
      </c>
      <c r="AB11" s="14">
        <v>500</v>
      </c>
      <c r="AC11" s="14">
        <v>0</v>
      </c>
      <c r="AD11" s="15">
        <f t="shared" si="0"/>
        <v>1250</v>
      </c>
      <c r="AE11" s="77">
        <v>40179</v>
      </c>
      <c r="AF11" s="53">
        <v>5.7383000000000003E-2</v>
      </c>
      <c r="AG11" s="53">
        <v>1.8190000000000001E-2</v>
      </c>
      <c r="AH11" s="53">
        <v>0.76293</v>
      </c>
      <c r="AI11" s="50">
        <v>9500</v>
      </c>
      <c r="AJ11" s="51">
        <v>1500</v>
      </c>
      <c r="AK11" s="51">
        <v>500</v>
      </c>
      <c r="AL11" s="51">
        <v>250</v>
      </c>
      <c r="AM11" s="52">
        <v>729</v>
      </c>
      <c r="AN11" s="51">
        <v>20</v>
      </c>
      <c r="AO11" s="51">
        <v>1000</v>
      </c>
      <c r="AP11" s="69">
        <v>2013</v>
      </c>
      <c r="AQ11" s="70">
        <v>780</v>
      </c>
      <c r="AR11" s="70">
        <v>390</v>
      </c>
      <c r="AS11" s="70">
        <v>190</v>
      </c>
      <c r="AT11" s="65"/>
      <c r="AU11" s="65"/>
      <c r="AV11" s="7" t="s">
        <v>145</v>
      </c>
      <c r="AW11" s="7" t="s">
        <v>14</v>
      </c>
      <c r="AX11" s="16">
        <v>10</v>
      </c>
      <c r="AY11" s="16">
        <v>1</v>
      </c>
      <c r="AZ11" s="17">
        <v>2</v>
      </c>
      <c r="BA11" s="17">
        <v>6</v>
      </c>
      <c r="BB11" s="60"/>
      <c r="BC11" s="17">
        <v>2</v>
      </c>
      <c r="BD11" s="17">
        <v>6</v>
      </c>
      <c r="BE11" s="29"/>
      <c r="BF11" s="30">
        <v>40000</v>
      </c>
      <c r="BG11" s="1" t="s">
        <v>184</v>
      </c>
      <c r="BH11" s="30">
        <v>40000</v>
      </c>
      <c r="BI11" s="1" t="s">
        <v>182</v>
      </c>
      <c r="BJ11" s="30">
        <v>9190</v>
      </c>
      <c r="BK11" s="1" t="s">
        <v>183</v>
      </c>
      <c r="BL11" s="31">
        <v>0.35</v>
      </c>
      <c r="BM11" s="374" t="s">
        <v>253</v>
      </c>
      <c r="BN11" s="375"/>
      <c r="BO11" s="375"/>
      <c r="BP11" s="375"/>
      <c r="BQ11" s="375"/>
      <c r="BR11" s="375"/>
      <c r="BS11" s="375"/>
      <c r="BT11" s="375"/>
      <c r="BU11" s="375"/>
      <c r="BV11" s="375"/>
      <c r="BW11" s="375"/>
      <c r="BX11" s="85" t="s">
        <v>281</v>
      </c>
      <c r="BY11" s="85">
        <v>25</v>
      </c>
      <c r="BZ11" s="85">
        <v>51</v>
      </c>
    </row>
    <row r="12" spans="2:78" ht="20.100000000000001" customHeight="1">
      <c r="B12" s="18">
        <v>10</v>
      </c>
      <c r="C12" s="10">
        <v>0</v>
      </c>
      <c r="D12" s="10">
        <v>0</v>
      </c>
      <c r="E12" s="10">
        <v>0</v>
      </c>
      <c r="F12" s="10">
        <v>0</v>
      </c>
      <c r="G12" s="18">
        <v>10</v>
      </c>
      <c r="H12" s="57">
        <v>0</v>
      </c>
      <c r="I12" s="58">
        <v>0</v>
      </c>
      <c r="J12" s="58">
        <v>0</v>
      </c>
      <c r="K12" s="9">
        <v>0</v>
      </c>
      <c r="L12" s="9">
        <v>0</v>
      </c>
      <c r="M12" s="9">
        <v>49</v>
      </c>
      <c r="N12" s="9">
        <v>48</v>
      </c>
      <c r="O12" s="9">
        <v>44</v>
      </c>
      <c r="P12" s="9"/>
      <c r="Q12" s="18">
        <v>10</v>
      </c>
      <c r="R12" s="11"/>
      <c r="S12" s="11"/>
      <c r="T12" s="11">
        <v>320</v>
      </c>
      <c r="U12" s="11">
        <v>85</v>
      </c>
      <c r="V12" s="11">
        <v>1230</v>
      </c>
      <c r="W12" s="11">
        <v>70</v>
      </c>
      <c r="X12" s="12" t="s">
        <v>144</v>
      </c>
      <c r="Y12" s="13">
        <v>4</v>
      </c>
      <c r="Z12" s="14">
        <v>500</v>
      </c>
      <c r="AA12" s="14">
        <v>250</v>
      </c>
      <c r="AB12" s="14">
        <v>500</v>
      </c>
      <c r="AC12" s="14">
        <v>0</v>
      </c>
      <c r="AD12" s="15">
        <f t="shared" si="0"/>
        <v>1250</v>
      </c>
      <c r="AE12" s="77">
        <v>40360</v>
      </c>
      <c r="AF12" s="53">
        <v>5.9444999999999998E-2</v>
      </c>
      <c r="AG12" s="53">
        <v>1.8842999999999999E-2</v>
      </c>
      <c r="AH12" s="53">
        <v>0.79310000000000003</v>
      </c>
      <c r="AI12" s="50">
        <v>9500</v>
      </c>
      <c r="AJ12" s="51">
        <v>1500</v>
      </c>
      <c r="AK12" s="51">
        <v>500</v>
      </c>
      <c r="AL12" s="51">
        <v>250</v>
      </c>
      <c r="AM12" s="52">
        <v>729</v>
      </c>
      <c r="AN12" s="51">
        <v>20</v>
      </c>
      <c r="AO12" s="51">
        <v>1000</v>
      </c>
      <c r="AP12" s="69">
        <v>2013</v>
      </c>
      <c r="AQ12" s="70">
        <v>780</v>
      </c>
      <c r="AR12" s="70">
        <v>390</v>
      </c>
      <c r="AS12" s="70">
        <v>190</v>
      </c>
      <c r="AT12" s="65"/>
      <c r="AU12" s="65"/>
      <c r="AV12" s="7" t="s">
        <v>147</v>
      </c>
      <c r="AW12" s="7" t="s">
        <v>14</v>
      </c>
      <c r="AX12" s="16">
        <v>10</v>
      </c>
      <c r="AY12" s="16">
        <v>2</v>
      </c>
      <c r="AZ12" s="17">
        <v>2</v>
      </c>
      <c r="BA12" s="17">
        <v>6</v>
      </c>
      <c r="BB12" s="60"/>
      <c r="BC12" s="17">
        <v>2</v>
      </c>
      <c r="BD12" s="17">
        <v>6</v>
      </c>
      <c r="BE12" s="29">
        <v>2007</v>
      </c>
      <c r="BF12" s="30">
        <v>7500</v>
      </c>
      <c r="BG12" s="1" t="s">
        <v>180</v>
      </c>
      <c r="BH12" s="1"/>
      <c r="BI12" s="1"/>
      <c r="BJ12" s="1"/>
      <c r="BK12" s="1"/>
      <c r="BL12" s="31">
        <v>0.15</v>
      </c>
      <c r="BM12" s="376"/>
      <c r="BN12" s="377"/>
      <c r="BO12" s="377"/>
      <c r="BP12" s="377"/>
      <c r="BQ12" s="377"/>
      <c r="BR12" s="377"/>
      <c r="BS12" s="377"/>
      <c r="BT12" s="377"/>
      <c r="BU12" s="377"/>
      <c r="BV12" s="377"/>
      <c r="BW12" s="377"/>
      <c r="BX12" s="85" t="s">
        <v>282</v>
      </c>
      <c r="BY12" s="85">
        <v>25</v>
      </c>
      <c r="BZ12" s="85">
        <v>52</v>
      </c>
    </row>
    <row r="13" spans="2:78" ht="20.100000000000001" customHeight="1">
      <c r="B13" s="8">
        <v>11</v>
      </c>
      <c r="C13" s="10">
        <v>0</v>
      </c>
      <c r="D13" s="10">
        <v>0</v>
      </c>
      <c r="E13" s="10">
        <v>0</v>
      </c>
      <c r="F13" s="10">
        <v>0</v>
      </c>
      <c r="G13" s="8">
        <v>11</v>
      </c>
      <c r="H13" s="57">
        <v>0</v>
      </c>
      <c r="I13" s="58">
        <v>0</v>
      </c>
      <c r="J13" s="58">
        <v>0</v>
      </c>
      <c r="K13" s="9">
        <v>0</v>
      </c>
      <c r="L13" s="9">
        <v>0</v>
      </c>
      <c r="M13" s="9">
        <v>49</v>
      </c>
      <c r="N13" s="9">
        <v>48</v>
      </c>
      <c r="O13" s="9">
        <v>44</v>
      </c>
      <c r="P13" s="9"/>
      <c r="Q13" s="8">
        <v>11</v>
      </c>
      <c r="R13" s="11"/>
      <c r="S13" s="11"/>
      <c r="T13" s="11">
        <v>320</v>
      </c>
      <c r="U13" s="11">
        <v>85</v>
      </c>
      <c r="V13" s="11">
        <v>1230</v>
      </c>
      <c r="W13" s="11">
        <v>70</v>
      </c>
      <c r="X13" s="12" t="s">
        <v>146</v>
      </c>
      <c r="Y13" s="13">
        <v>5</v>
      </c>
      <c r="Z13" s="14">
        <v>500</v>
      </c>
      <c r="AA13" s="14">
        <v>250</v>
      </c>
      <c r="AB13" s="14">
        <v>0</v>
      </c>
      <c r="AC13" s="14">
        <v>0</v>
      </c>
      <c r="AD13" s="15">
        <f t="shared" si="0"/>
        <v>750</v>
      </c>
      <c r="AE13" s="75">
        <v>40544</v>
      </c>
      <c r="AF13" s="56">
        <v>6.1954000000000002E-2</v>
      </c>
      <c r="AG13" s="56">
        <v>1.9637999999999999E-2</v>
      </c>
      <c r="AH13" s="56">
        <v>0.82655999999999996</v>
      </c>
      <c r="AI13" s="46">
        <v>9500</v>
      </c>
      <c r="AJ13" s="47">
        <v>1823</v>
      </c>
      <c r="AK13" s="47">
        <v>500</v>
      </c>
      <c r="AL13" s="47">
        <v>250</v>
      </c>
      <c r="AM13" s="48">
        <v>796.5</v>
      </c>
      <c r="AN13" s="47">
        <v>20</v>
      </c>
      <c r="AO13" s="47">
        <v>1000</v>
      </c>
      <c r="AP13" s="69">
        <v>2014</v>
      </c>
      <c r="AQ13" s="70">
        <v>800</v>
      </c>
      <c r="AR13" s="70">
        <v>400</v>
      </c>
      <c r="AS13" s="70">
        <v>190</v>
      </c>
      <c r="AT13" s="65"/>
      <c r="AU13" s="65"/>
      <c r="AV13" s="7" t="s">
        <v>149</v>
      </c>
      <c r="AW13" s="7" t="s">
        <v>14</v>
      </c>
      <c r="AX13" s="16">
        <v>10</v>
      </c>
      <c r="AY13" s="16">
        <v>2</v>
      </c>
      <c r="AZ13" s="17">
        <v>1</v>
      </c>
      <c r="BA13" s="17">
        <v>4</v>
      </c>
      <c r="BB13" s="60"/>
      <c r="BC13" s="17">
        <v>1</v>
      </c>
      <c r="BD13" s="17">
        <v>4</v>
      </c>
      <c r="BE13" s="29"/>
      <c r="BF13" s="30">
        <v>19000</v>
      </c>
      <c r="BG13" s="1" t="s">
        <v>181</v>
      </c>
      <c r="BH13" s="30">
        <v>7500</v>
      </c>
      <c r="BI13" s="1" t="s">
        <v>182</v>
      </c>
      <c r="BJ13" s="30">
        <v>1125</v>
      </c>
      <c r="BK13" s="1" t="s">
        <v>183</v>
      </c>
      <c r="BL13" s="31">
        <v>0.2</v>
      </c>
      <c r="BM13" s="376"/>
      <c r="BN13" s="377"/>
      <c r="BO13" s="377"/>
      <c r="BP13" s="377"/>
      <c r="BQ13" s="377"/>
      <c r="BR13" s="377"/>
      <c r="BS13" s="377"/>
      <c r="BT13" s="377"/>
      <c r="BU13" s="377"/>
      <c r="BV13" s="377"/>
      <c r="BW13" s="377"/>
      <c r="BX13" s="85" t="s">
        <v>283</v>
      </c>
      <c r="BY13" s="85">
        <v>25</v>
      </c>
      <c r="BZ13" s="85">
        <v>53</v>
      </c>
    </row>
    <row r="14" spans="2:78" ht="20.100000000000001" customHeight="1">
      <c r="B14" s="18">
        <v>12</v>
      </c>
      <c r="C14" s="10">
        <v>0</v>
      </c>
      <c r="D14" s="10">
        <v>0</v>
      </c>
      <c r="E14" s="10">
        <v>0</v>
      </c>
      <c r="F14" s="10">
        <v>0</v>
      </c>
      <c r="G14" s="18">
        <v>12</v>
      </c>
      <c r="H14" s="57">
        <v>0</v>
      </c>
      <c r="I14" s="58">
        <v>0</v>
      </c>
      <c r="J14" s="58">
        <v>0</v>
      </c>
      <c r="K14" s="9">
        <v>0</v>
      </c>
      <c r="L14" s="9">
        <v>0</v>
      </c>
      <c r="M14" s="9">
        <v>49</v>
      </c>
      <c r="N14" s="9">
        <v>48</v>
      </c>
      <c r="O14" s="9">
        <v>44</v>
      </c>
      <c r="P14" s="9"/>
      <c r="Q14" s="18">
        <v>12</v>
      </c>
      <c r="R14" s="11"/>
      <c r="S14" s="11"/>
      <c r="T14" s="11">
        <v>320</v>
      </c>
      <c r="U14" s="11">
        <v>85</v>
      </c>
      <c r="V14" s="11">
        <v>1230</v>
      </c>
      <c r="W14" s="11">
        <v>70</v>
      </c>
      <c r="X14" s="19" t="s">
        <v>148</v>
      </c>
      <c r="Y14" s="13">
        <v>5</v>
      </c>
      <c r="Z14" s="14">
        <v>500</v>
      </c>
      <c r="AA14" s="14">
        <v>250</v>
      </c>
      <c r="AB14" s="14">
        <v>0</v>
      </c>
      <c r="AC14" s="14">
        <v>0</v>
      </c>
      <c r="AD14" s="15">
        <f t="shared" si="0"/>
        <v>750</v>
      </c>
      <c r="AE14" s="75">
        <v>40725</v>
      </c>
      <c r="AF14" s="56">
        <v>6.4460000000000003E-2</v>
      </c>
      <c r="AG14" s="56">
        <v>2.044E-2</v>
      </c>
      <c r="AH14" s="56">
        <v>0.86251</v>
      </c>
      <c r="AI14" s="46">
        <v>9500</v>
      </c>
      <c r="AJ14" s="47">
        <v>2134</v>
      </c>
      <c r="AK14" s="47">
        <v>500</v>
      </c>
      <c r="AL14" s="47">
        <v>250</v>
      </c>
      <c r="AM14" s="48">
        <v>796.5</v>
      </c>
      <c r="AN14" s="47">
        <v>20</v>
      </c>
      <c r="AO14" s="47">
        <v>1000</v>
      </c>
      <c r="AP14" s="69">
        <v>2014</v>
      </c>
      <c r="AQ14" s="70">
        <v>800</v>
      </c>
      <c r="AR14" s="70">
        <v>400</v>
      </c>
      <c r="AS14" s="70">
        <v>190</v>
      </c>
      <c r="AT14" s="65"/>
      <c r="AU14" s="65"/>
      <c r="AV14" s="7" t="s">
        <v>139</v>
      </c>
      <c r="AW14" s="7" t="s">
        <v>151</v>
      </c>
      <c r="AX14" s="16">
        <v>13</v>
      </c>
      <c r="AY14" s="16">
        <v>3</v>
      </c>
      <c r="AZ14" s="17">
        <v>3</v>
      </c>
      <c r="BA14" s="17">
        <v>8</v>
      </c>
      <c r="BB14" s="60" t="s">
        <v>152</v>
      </c>
      <c r="BC14" s="17">
        <v>2</v>
      </c>
      <c r="BD14" s="17">
        <v>6</v>
      </c>
      <c r="BE14" s="29"/>
      <c r="BF14" s="30">
        <v>43000</v>
      </c>
      <c r="BG14" s="1" t="s">
        <v>181</v>
      </c>
      <c r="BH14" s="30">
        <v>19000</v>
      </c>
      <c r="BI14" s="1" t="s">
        <v>182</v>
      </c>
      <c r="BJ14" s="30">
        <v>3425</v>
      </c>
      <c r="BK14" s="1" t="s">
        <v>183</v>
      </c>
      <c r="BL14" s="31">
        <v>0.27</v>
      </c>
      <c r="BM14" s="376"/>
      <c r="BN14" s="377"/>
      <c r="BO14" s="377"/>
      <c r="BP14" s="377"/>
      <c r="BQ14" s="377"/>
      <c r="BR14" s="377"/>
      <c r="BS14" s="377"/>
      <c r="BT14" s="377"/>
      <c r="BU14" s="377"/>
      <c r="BV14" s="377"/>
      <c r="BW14" s="377"/>
      <c r="BX14" s="85" t="s">
        <v>284</v>
      </c>
      <c r="BY14" s="85">
        <v>25</v>
      </c>
      <c r="BZ14" s="85">
        <v>54</v>
      </c>
    </row>
    <row r="15" spans="2:78" ht="20.100000000000001" customHeight="1">
      <c r="B15" s="8">
        <v>13</v>
      </c>
      <c r="C15" s="10">
        <v>0</v>
      </c>
      <c r="D15" s="10">
        <v>0</v>
      </c>
      <c r="E15" s="10">
        <v>0</v>
      </c>
      <c r="F15" s="10">
        <v>0</v>
      </c>
      <c r="G15" s="8">
        <v>13</v>
      </c>
      <c r="H15" s="57">
        <v>0</v>
      </c>
      <c r="I15" s="58">
        <v>0</v>
      </c>
      <c r="J15" s="58">
        <v>0</v>
      </c>
      <c r="K15" s="9">
        <v>0</v>
      </c>
      <c r="L15" s="9">
        <v>0</v>
      </c>
      <c r="M15" s="9">
        <v>49</v>
      </c>
      <c r="N15" s="9">
        <v>48</v>
      </c>
      <c r="O15" s="9">
        <v>44</v>
      </c>
      <c r="P15" s="9"/>
      <c r="Q15" s="8">
        <v>13</v>
      </c>
      <c r="R15" s="11"/>
      <c r="S15" s="11"/>
      <c r="T15" s="11">
        <v>320</v>
      </c>
      <c r="U15" s="11">
        <v>85</v>
      </c>
      <c r="V15" s="11">
        <v>1230</v>
      </c>
      <c r="W15" s="11">
        <v>70</v>
      </c>
      <c r="X15" s="19" t="s">
        <v>150</v>
      </c>
      <c r="Y15" s="13">
        <v>5</v>
      </c>
      <c r="Z15" s="14">
        <v>500</v>
      </c>
      <c r="AA15" s="14">
        <v>250</v>
      </c>
      <c r="AB15" s="14">
        <v>0</v>
      </c>
      <c r="AC15" s="14">
        <v>0</v>
      </c>
      <c r="AD15" s="15">
        <f t="shared" si="0"/>
        <v>750</v>
      </c>
      <c r="AE15" s="77">
        <v>40909</v>
      </c>
      <c r="AF15" s="53">
        <v>6.6186999999999996E-2</v>
      </c>
      <c r="AG15" s="53">
        <v>2.0986999999999999E-2</v>
      </c>
      <c r="AH15" s="53">
        <v>0.88561999999999996</v>
      </c>
      <c r="AI15" s="50">
        <v>9500</v>
      </c>
      <c r="AJ15" s="51">
        <v>2134</v>
      </c>
      <c r="AK15" s="51">
        <v>500</v>
      </c>
      <c r="AL15" s="51">
        <v>250</v>
      </c>
      <c r="AM15" s="52">
        <v>886.5</v>
      </c>
      <c r="AN15" s="51">
        <v>20</v>
      </c>
      <c r="AO15" s="51">
        <v>1000</v>
      </c>
      <c r="AP15" s="69">
        <v>2015</v>
      </c>
      <c r="AQ15" s="70">
        <v>880</v>
      </c>
      <c r="AR15" s="70">
        <v>440</v>
      </c>
      <c r="AS15" s="70">
        <v>200</v>
      </c>
      <c r="AT15" s="65"/>
      <c r="AU15" s="65"/>
      <c r="AV15" s="7" t="s">
        <v>141</v>
      </c>
      <c r="AW15" s="7" t="s">
        <v>151</v>
      </c>
      <c r="AX15" s="16">
        <v>12</v>
      </c>
      <c r="AY15" s="16">
        <v>2</v>
      </c>
      <c r="AZ15" s="17">
        <v>3</v>
      </c>
      <c r="BA15" s="17">
        <v>8</v>
      </c>
      <c r="BB15" s="60" t="s">
        <v>152</v>
      </c>
      <c r="BC15" s="17">
        <v>2</v>
      </c>
      <c r="BD15" s="17">
        <v>6</v>
      </c>
      <c r="BE15" s="29"/>
      <c r="BF15" s="30">
        <v>43000</v>
      </c>
      <c r="BG15" s="1" t="s">
        <v>184</v>
      </c>
      <c r="BH15" s="30">
        <v>43000</v>
      </c>
      <c r="BI15" s="1" t="s">
        <v>182</v>
      </c>
      <c r="BJ15" s="30">
        <v>9905</v>
      </c>
      <c r="BK15" s="1" t="s">
        <v>183</v>
      </c>
      <c r="BL15" s="31">
        <v>0.35</v>
      </c>
      <c r="BM15" s="376"/>
      <c r="BN15" s="377"/>
      <c r="BO15" s="377"/>
      <c r="BP15" s="377"/>
      <c r="BQ15" s="377"/>
      <c r="BR15" s="377"/>
      <c r="BS15" s="377"/>
      <c r="BT15" s="377"/>
      <c r="BU15" s="377"/>
      <c r="BV15" s="377"/>
      <c r="BW15" s="377"/>
      <c r="BX15" s="85" t="s">
        <v>285</v>
      </c>
      <c r="BY15" s="85">
        <v>25</v>
      </c>
      <c r="BZ15" s="85">
        <v>55</v>
      </c>
    </row>
    <row r="16" spans="2:78" ht="20.100000000000001" customHeight="1">
      <c r="B16" s="18">
        <v>14</v>
      </c>
      <c r="C16" s="10">
        <v>0</v>
      </c>
      <c r="D16" s="10">
        <v>0</v>
      </c>
      <c r="E16" s="10">
        <v>0</v>
      </c>
      <c r="F16" s="10">
        <v>0</v>
      </c>
      <c r="G16" s="18">
        <v>14</v>
      </c>
      <c r="H16" s="57">
        <v>0</v>
      </c>
      <c r="I16" s="58">
        <v>0</v>
      </c>
      <c r="J16" s="58">
        <v>0</v>
      </c>
      <c r="K16" s="9">
        <v>0</v>
      </c>
      <c r="L16" s="9">
        <v>0</v>
      </c>
      <c r="M16" s="9">
        <v>49</v>
      </c>
      <c r="N16" s="9">
        <v>48</v>
      </c>
      <c r="O16" s="9">
        <v>44</v>
      </c>
      <c r="P16" s="9"/>
      <c r="Q16" s="18">
        <v>14</v>
      </c>
      <c r="R16" s="11"/>
      <c r="S16" s="11"/>
      <c r="T16" s="11">
        <v>320</v>
      </c>
      <c r="U16" s="11">
        <v>85</v>
      </c>
      <c r="V16" s="11">
        <v>1230</v>
      </c>
      <c r="W16" s="11">
        <v>70</v>
      </c>
      <c r="X16" s="20" t="s">
        <v>153</v>
      </c>
      <c r="Y16" s="13">
        <v>5</v>
      </c>
      <c r="Z16" s="14">
        <v>500</v>
      </c>
      <c r="AA16" s="14">
        <v>250</v>
      </c>
      <c r="AB16" s="14">
        <v>0</v>
      </c>
      <c r="AC16" s="14">
        <v>0</v>
      </c>
      <c r="AD16" s="15">
        <f t="shared" si="0"/>
        <v>750</v>
      </c>
      <c r="AE16" s="77">
        <v>40909</v>
      </c>
      <c r="AF16" s="49">
        <v>6.8834999999999993E-2</v>
      </c>
      <c r="AG16" s="49">
        <v>2.1826999999999999E-2</v>
      </c>
      <c r="AH16" s="49">
        <v>0.92105000000000004</v>
      </c>
      <c r="AI16" s="50">
        <v>9500</v>
      </c>
      <c r="AJ16" s="51">
        <v>2134</v>
      </c>
      <c r="AK16" s="51">
        <v>500</v>
      </c>
      <c r="AL16" s="51">
        <v>250</v>
      </c>
      <c r="AM16" s="52">
        <v>886.5</v>
      </c>
      <c r="AN16" s="51">
        <v>20</v>
      </c>
      <c r="AO16" s="51">
        <v>1000</v>
      </c>
      <c r="AP16" s="69"/>
      <c r="AQ16" s="70"/>
      <c r="AR16" s="70"/>
      <c r="AS16" s="70"/>
      <c r="AT16" s="65"/>
      <c r="AU16" s="65"/>
      <c r="AV16" s="7" t="s">
        <v>143</v>
      </c>
      <c r="AW16" s="7" t="s">
        <v>151</v>
      </c>
      <c r="AX16" s="16">
        <v>11</v>
      </c>
      <c r="AY16" s="16">
        <v>1</v>
      </c>
      <c r="AZ16" s="17">
        <v>2</v>
      </c>
      <c r="BA16" s="17">
        <v>6</v>
      </c>
      <c r="BB16" s="60"/>
      <c r="BC16" s="17">
        <v>2</v>
      </c>
      <c r="BD16" s="17">
        <v>6</v>
      </c>
      <c r="BE16" s="29">
        <v>2008</v>
      </c>
      <c r="BF16" s="30">
        <v>7800</v>
      </c>
      <c r="BG16" s="1" t="s">
        <v>180</v>
      </c>
      <c r="BH16" s="1"/>
      <c r="BI16" s="1"/>
      <c r="BJ16" s="1"/>
      <c r="BK16" s="1"/>
      <c r="BL16" s="31">
        <v>0.15</v>
      </c>
      <c r="BM16" s="378"/>
      <c r="BN16" s="379"/>
      <c r="BO16" s="379"/>
      <c r="BP16" s="379"/>
      <c r="BQ16" s="379"/>
      <c r="BR16" s="379"/>
      <c r="BS16" s="379"/>
      <c r="BT16" s="379"/>
      <c r="BU16" s="379"/>
      <c r="BV16" s="379"/>
      <c r="BW16" s="379"/>
      <c r="BX16" s="85" t="s">
        <v>286</v>
      </c>
      <c r="BY16" s="85">
        <v>25</v>
      </c>
      <c r="BZ16" s="85">
        <v>56</v>
      </c>
    </row>
    <row r="17" spans="2:78" ht="20.100000000000001" customHeight="1">
      <c r="B17" s="8">
        <v>15</v>
      </c>
      <c r="C17" s="10">
        <v>0</v>
      </c>
      <c r="D17" s="10">
        <v>0</v>
      </c>
      <c r="E17" s="10">
        <v>0</v>
      </c>
      <c r="F17" s="10">
        <v>0</v>
      </c>
      <c r="G17" s="8">
        <v>15</v>
      </c>
      <c r="H17" s="57">
        <v>0</v>
      </c>
      <c r="I17" s="58">
        <v>0</v>
      </c>
      <c r="J17" s="58">
        <v>0</v>
      </c>
      <c r="K17" s="9">
        <v>0</v>
      </c>
      <c r="L17" s="9">
        <v>0</v>
      </c>
      <c r="M17" s="9">
        <v>49</v>
      </c>
      <c r="N17" s="9">
        <v>48</v>
      </c>
      <c r="O17" s="9">
        <v>44</v>
      </c>
      <c r="P17" s="9"/>
      <c r="Q17" s="8">
        <v>15</v>
      </c>
      <c r="R17" s="11"/>
      <c r="S17" s="11"/>
      <c r="T17" s="11">
        <v>320</v>
      </c>
      <c r="U17" s="11">
        <v>85</v>
      </c>
      <c r="V17" s="11">
        <v>1230</v>
      </c>
      <c r="W17" s="11">
        <v>70</v>
      </c>
      <c r="X17" s="19" t="s">
        <v>154</v>
      </c>
      <c r="Y17" s="13">
        <v>5</v>
      </c>
      <c r="Z17" s="14">
        <v>500</v>
      </c>
      <c r="AA17" s="14">
        <v>250</v>
      </c>
      <c r="AB17" s="14">
        <v>0</v>
      </c>
      <c r="AC17" s="14">
        <v>0</v>
      </c>
      <c r="AD17" s="15">
        <f t="shared" si="0"/>
        <v>750</v>
      </c>
      <c r="AE17" s="77">
        <v>41091</v>
      </c>
      <c r="AF17" s="49">
        <v>7.1589E-2</v>
      </c>
      <c r="AG17" s="49" t="s">
        <v>206</v>
      </c>
      <c r="AH17" s="49" t="s">
        <v>207</v>
      </c>
      <c r="AI17" s="50">
        <v>9500</v>
      </c>
      <c r="AJ17" s="51">
        <v>2134</v>
      </c>
      <c r="AK17" s="51">
        <v>500</v>
      </c>
      <c r="AL17" s="51">
        <v>250</v>
      </c>
      <c r="AM17" s="52">
        <v>886.5</v>
      </c>
      <c r="AN17" s="51">
        <v>20</v>
      </c>
      <c r="AO17" s="51">
        <v>1000</v>
      </c>
      <c r="AP17" s="69"/>
      <c r="AQ17" s="70"/>
      <c r="AR17" s="70"/>
      <c r="AS17" s="70"/>
      <c r="AT17" s="65"/>
      <c r="AU17" s="65"/>
      <c r="AV17" s="7" t="s">
        <v>145</v>
      </c>
      <c r="AW17" s="7" t="s">
        <v>151</v>
      </c>
      <c r="AX17" s="16">
        <v>10</v>
      </c>
      <c r="AY17" s="16">
        <v>1</v>
      </c>
      <c r="AZ17" s="17">
        <v>2</v>
      </c>
      <c r="BA17" s="17">
        <v>6</v>
      </c>
      <c r="BB17" s="60"/>
      <c r="BC17" s="17">
        <v>2</v>
      </c>
      <c r="BD17" s="17">
        <v>6</v>
      </c>
      <c r="BE17" s="29"/>
      <c r="BF17" s="30">
        <v>19800</v>
      </c>
      <c r="BG17" s="1" t="s">
        <v>181</v>
      </c>
      <c r="BH17" s="30">
        <v>7800</v>
      </c>
      <c r="BI17" s="1" t="s">
        <v>182</v>
      </c>
      <c r="BJ17" s="35">
        <v>1170</v>
      </c>
      <c r="BK17" s="1" t="s">
        <v>185</v>
      </c>
      <c r="BL17" s="31">
        <v>0.2</v>
      </c>
      <c r="BX17" s="85" t="s">
        <v>287</v>
      </c>
      <c r="BY17" s="85">
        <v>25</v>
      </c>
      <c r="BZ17" s="85">
        <v>57</v>
      </c>
    </row>
    <row r="18" spans="2:78" ht="20.100000000000001" customHeight="1">
      <c r="Q18" s="11"/>
      <c r="R18" s="11"/>
      <c r="S18" s="11"/>
      <c r="T18" s="11"/>
      <c r="U18" s="11"/>
      <c r="V18" s="11"/>
      <c r="W18" s="11"/>
      <c r="X18" s="19" t="s">
        <v>155</v>
      </c>
      <c r="Y18" s="13">
        <v>5</v>
      </c>
      <c r="Z18" s="14">
        <v>500</v>
      </c>
      <c r="AA18" s="14">
        <v>250</v>
      </c>
      <c r="AB18" s="14">
        <v>0</v>
      </c>
      <c r="AC18" s="14">
        <v>0</v>
      </c>
      <c r="AD18" s="15">
        <f t="shared" si="0"/>
        <v>750</v>
      </c>
      <c r="AE18" s="75">
        <v>41275</v>
      </c>
      <c r="AF18" s="45" t="s">
        <v>208</v>
      </c>
      <c r="AG18" s="45" t="s">
        <v>209</v>
      </c>
      <c r="AH18" s="45" t="s">
        <v>210</v>
      </c>
      <c r="AI18" s="46">
        <v>9500</v>
      </c>
      <c r="AJ18" s="47">
        <v>2134</v>
      </c>
      <c r="AK18" s="47">
        <v>500</v>
      </c>
      <c r="AL18" s="47">
        <v>250</v>
      </c>
      <c r="AM18" s="48">
        <v>886.5</v>
      </c>
      <c r="AN18" s="47">
        <v>20</v>
      </c>
      <c r="AO18" s="47">
        <v>1000</v>
      </c>
      <c r="AP18" s="69"/>
      <c r="AQ18" s="70"/>
      <c r="AR18" s="70"/>
      <c r="AS18" s="70"/>
      <c r="AT18" s="65"/>
      <c r="AU18" s="65"/>
      <c r="AV18" s="7" t="s">
        <v>147</v>
      </c>
      <c r="AW18" s="7" t="s">
        <v>151</v>
      </c>
      <c r="AX18" s="16">
        <v>10</v>
      </c>
      <c r="AY18" s="16">
        <v>2</v>
      </c>
      <c r="AZ18" s="17">
        <v>2</v>
      </c>
      <c r="BA18" s="17">
        <v>6</v>
      </c>
      <c r="BB18" s="60"/>
      <c r="BC18" s="17">
        <v>2</v>
      </c>
      <c r="BD18" s="17">
        <v>6</v>
      </c>
      <c r="BE18" s="29"/>
      <c r="BF18" s="30">
        <v>44700</v>
      </c>
      <c r="BG18" s="1" t="s">
        <v>181</v>
      </c>
      <c r="BH18" s="30">
        <v>19800</v>
      </c>
      <c r="BI18" s="1" t="s">
        <v>182</v>
      </c>
      <c r="BJ18" s="1" t="s">
        <v>186</v>
      </c>
      <c r="BK18" s="1" t="s">
        <v>185</v>
      </c>
      <c r="BL18" s="31">
        <v>0.27</v>
      </c>
      <c r="BX18" s="85" t="s">
        <v>288</v>
      </c>
      <c r="BY18" s="85">
        <v>25</v>
      </c>
      <c r="BZ18" s="85">
        <v>58</v>
      </c>
    </row>
    <row r="19" spans="2:78" ht="20.100000000000001" customHeight="1">
      <c r="Q19" s="11"/>
      <c r="R19" s="11"/>
      <c r="S19" s="11"/>
      <c r="T19" s="11"/>
      <c r="U19" s="11"/>
      <c r="V19" s="11"/>
      <c r="W19" s="11"/>
      <c r="X19" s="21" t="s">
        <v>156</v>
      </c>
      <c r="Y19" s="13">
        <v>5</v>
      </c>
      <c r="Z19" s="14">
        <v>500</v>
      </c>
      <c r="AA19" s="14">
        <v>250</v>
      </c>
      <c r="AB19" s="14">
        <v>0</v>
      </c>
      <c r="AC19" s="14">
        <v>0</v>
      </c>
      <c r="AD19" s="15">
        <f t="shared" si="0"/>
        <v>750</v>
      </c>
      <c r="AE19" s="75">
        <v>41456</v>
      </c>
      <c r="AF19" s="45" t="s">
        <v>69</v>
      </c>
      <c r="AG19" s="45" t="s">
        <v>72</v>
      </c>
      <c r="AH19" s="45" t="s">
        <v>211</v>
      </c>
      <c r="AI19" s="46">
        <v>9500</v>
      </c>
      <c r="AJ19" s="47">
        <v>2134</v>
      </c>
      <c r="AK19" s="47">
        <v>500</v>
      </c>
      <c r="AL19" s="47">
        <v>250</v>
      </c>
      <c r="AM19" s="48">
        <v>886.5</v>
      </c>
      <c r="AN19" s="47">
        <v>20</v>
      </c>
      <c r="AO19" s="47">
        <v>1000</v>
      </c>
      <c r="AP19" s="69"/>
      <c r="AQ19" s="70"/>
      <c r="AR19" s="70"/>
      <c r="AS19" s="70"/>
      <c r="AT19" s="65"/>
      <c r="AU19" s="65"/>
      <c r="AV19" s="7" t="s">
        <v>149</v>
      </c>
      <c r="AW19" s="7" t="s">
        <v>151</v>
      </c>
      <c r="AX19" s="16">
        <v>10</v>
      </c>
      <c r="AY19" s="16">
        <v>2</v>
      </c>
      <c r="AZ19" s="17">
        <v>1</v>
      </c>
      <c r="BA19" s="17">
        <v>4</v>
      </c>
      <c r="BB19" s="60"/>
      <c r="BC19" s="17">
        <v>1</v>
      </c>
      <c r="BD19" s="17">
        <v>4</v>
      </c>
      <c r="BE19" s="29"/>
      <c r="BF19" s="30">
        <v>44700</v>
      </c>
      <c r="BG19" s="1" t="s">
        <v>184</v>
      </c>
      <c r="BH19" s="30">
        <v>44700</v>
      </c>
      <c r="BI19" s="1" t="s">
        <v>182</v>
      </c>
      <c r="BJ19" s="1" t="s">
        <v>187</v>
      </c>
      <c r="BK19" s="1" t="s">
        <v>185</v>
      </c>
      <c r="BL19" s="31">
        <v>0.35</v>
      </c>
      <c r="BX19" s="85" t="s">
        <v>289</v>
      </c>
      <c r="BY19" s="85">
        <v>25</v>
      </c>
      <c r="BZ19" s="85">
        <v>60</v>
      </c>
    </row>
    <row r="20" spans="2:78" ht="20.100000000000001" customHeight="1">
      <c r="Q20" s="11"/>
      <c r="R20" s="11"/>
      <c r="S20" s="11"/>
      <c r="T20" s="11"/>
      <c r="U20" s="11"/>
      <c r="V20" s="11"/>
      <c r="W20" s="11"/>
      <c r="X20" s="21" t="s">
        <v>157</v>
      </c>
      <c r="Y20" s="13">
        <v>5</v>
      </c>
      <c r="Z20" s="14">
        <v>500</v>
      </c>
      <c r="AA20" s="14">
        <v>250</v>
      </c>
      <c r="AB20" s="14">
        <v>0</v>
      </c>
      <c r="AC20" s="14">
        <v>0</v>
      </c>
      <c r="AD20" s="15">
        <f t="shared" si="0"/>
        <v>750</v>
      </c>
      <c r="AE20" s="77">
        <v>41640</v>
      </c>
      <c r="AF20" s="49" t="s">
        <v>256</v>
      </c>
      <c r="AG20" s="49" t="s">
        <v>257</v>
      </c>
      <c r="AH20" s="49" t="s">
        <v>258</v>
      </c>
      <c r="AI20" s="50">
        <v>9500</v>
      </c>
      <c r="AJ20" s="51">
        <v>2134</v>
      </c>
      <c r="AK20" s="51">
        <v>500</v>
      </c>
      <c r="AL20" s="51">
        <v>250</v>
      </c>
      <c r="AM20" s="52">
        <v>1071</v>
      </c>
      <c r="AN20" s="51">
        <v>20</v>
      </c>
      <c r="AO20" s="51">
        <v>1000</v>
      </c>
      <c r="AP20" s="69"/>
      <c r="AQ20" s="70"/>
      <c r="AR20" s="70"/>
      <c r="AS20" s="70"/>
      <c r="AT20" s="65"/>
      <c r="AU20" s="65"/>
      <c r="AV20" s="7" t="s">
        <v>159</v>
      </c>
      <c r="AW20" s="7" t="s">
        <v>151</v>
      </c>
      <c r="AX20" s="16">
        <v>10</v>
      </c>
      <c r="AY20" s="16">
        <v>3</v>
      </c>
      <c r="AZ20" s="17">
        <v>1</v>
      </c>
      <c r="BA20" s="17">
        <v>4</v>
      </c>
      <c r="BB20" s="60"/>
      <c r="BC20" s="17">
        <v>1</v>
      </c>
      <c r="BD20" s="17">
        <v>4</v>
      </c>
      <c r="BE20" s="29">
        <v>2009</v>
      </c>
      <c r="BF20" s="30">
        <v>8700</v>
      </c>
      <c r="BG20" s="1" t="s">
        <v>180</v>
      </c>
      <c r="BH20" s="1"/>
      <c r="BI20" s="1"/>
      <c r="BJ20" s="1"/>
      <c r="BK20" s="1"/>
      <c r="BL20" s="31">
        <v>0.15</v>
      </c>
    </row>
    <row r="21" spans="2:78" ht="20.100000000000001" customHeight="1">
      <c r="Q21" s="11"/>
      <c r="R21" s="11"/>
      <c r="S21" s="11"/>
      <c r="T21" s="11"/>
      <c r="U21" s="11"/>
      <c r="V21" s="11"/>
      <c r="W21" s="11"/>
      <c r="X21" s="21" t="s">
        <v>158</v>
      </c>
      <c r="Y21" s="13">
        <v>5</v>
      </c>
      <c r="Z21" s="14">
        <v>500</v>
      </c>
      <c r="AA21" s="14">
        <v>250</v>
      </c>
      <c r="AB21" s="14">
        <v>0</v>
      </c>
      <c r="AC21" s="14">
        <v>0</v>
      </c>
      <c r="AD21" s="15">
        <f t="shared" si="0"/>
        <v>750</v>
      </c>
      <c r="AE21" s="77">
        <v>41821</v>
      </c>
      <c r="AF21" s="49" t="s">
        <v>256</v>
      </c>
      <c r="AG21" s="49" t="s">
        <v>257</v>
      </c>
      <c r="AH21" s="49" t="s">
        <v>258</v>
      </c>
      <c r="AI21" s="50">
        <v>9500</v>
      </c>
      <c r="AJ21" s="51">
        <v>2134</v>
      </c>
      <c r="AK21" s="51">
        <v>500</v>
      </c>
      <c r="AL21" s="51">
        <v>250</v>
      </c>
      <c r="AM21" s="52">
        <v>1071</v>
      </c>
      <c r="AN21" s="51">
        <v>20</v>
      </c>
      <c r="AO21" s="51">
        <v>1000</v>
      </c>
      <c r="AP21" s="69"/>
      <c r="AQ21" s="70"/>
      <c r="AR21" s="70"/>
      <c r="AS21" s="70"/>
      <c r="AT21" s="65"/>
      <c r="AU21" s="65"/>
      <c r="AV21" s="7" t="s">
        <v>161</v>
      </c>
      <c r="AW21" s="7" t="s">
        <v>151</v>
      </c>
      <c r="AX21" s="16">
        <v>9</v>
      </c>
      <c r="AY21" s="16">
        <v>1</v>
      </c>
      <c r="AZ21" s="17">
        <v>1</v>
      </c>
      <c r="BA21" s="17">
        <v>4</v>
      </c>
      <c r="BB21" s="60"/>
      <c r="BC21" s="17">
        <v>1</v>
      </c>
      <c r="BD21" s="17">
        <v>4</v>
      </c>
      <c r="BE21" s="29"/>
      <c r="BF21" s="30">
        <v>22000</v>
      </c>
      <c r="BG21" s="1" t="s">
        <v>181</v>
      </c>
      <c r="BH21" s="30">
        <v>8700</v>
      </c>
      <c r="BI21" s="1" t="s">
        <v>182</v>
      </c>
      <c r="BJ21" s="1" t="s">
        <v>188</v>
      </c>
      <c r="BK21" s="1" t="s">
        <v>185</v>
      </c>
      <c r="BL21" s="31">
        <v>0.2</v>
      </c>
    </row>
    <row r="22" spans="2:78" ht="20.100000000000001" customHeight="1">
      <c r="Q22" s="11"/>
      <c r="R22" s="11"/>
      <c r="S22" s="11"/>
      <c r="T22" s="11"/>
      <c r="U22" s="11"/>
      <c r="V22" s="11"/>
      <c r="W22" s="11"/>
      <c r="X22" s="21" t="s">
        <v>160</v>
      </c>
      <c r="Y22" s="13">
        <v>5</v>
      </c>
      <c r="Z22" s="14">
        <v>500</v>
      </c>
      <c r="AA22" s="14">
        <v>250</v>
      </c>
      <c r="AB22" s="14">
        <v>0</v>
      </c>
      <c r="AC22" s="14">
        <v>0</v>
      </c>
      <c r="AD22" s="15">
        <f t="shared" si="0"/>
        <v>750</v>
      </c>
      <c r="AE22" s="75">
        <v>42005</v>
      </c>
      <c r="AF22" s="45" t="s">
        <v>212</v>
      </c>
      <c r="AG22" s="45" t="s">
        <v>213</v>
      </c>
      <c r="AH22" s="45" t="s">
        <v>214</v>
      </c>
      <c r="AI22" s="46">
        <v>9500</v>
      </c>
      <c r="AJ22" s="47">
        <v>2134</v>
      </c>
      <c r="AK22" s="47">
        <v>500</v>
      </c>
      <c r="AL22" s="47">
        <v>250</v>
      </c>
      <c r="AM22" s="48"/>
      <c r="AN22" s="47">
        <v>20</v>
      </c>
      <c r="AO22" s="47">
        <v>1000</v>
      </c>
      <c r="AP22" s="69"/>
      <c r="AQ22" s="70"/>
      <c r="AR22" s="70"/>
      <c r="AS22" s="70"/>
      <c r="AT22" s="65"/>
      <c r="AU22" s="65"/>
      <c r="AV22" s="7" t="s">
        <v>162</v>
      </c>
      <c r="AW22" s="7" t="s">
        <v>151</v>
      </c>
      <c r="AX22" s="16">
        <v>9</v>
      </c>
      <c r="AY22" s="16">
        <v>2</v>
      </c>
      <c r="AZ22" s="17">
        <v>1</v>
      </c>
      <c r="BA22" s="17">
        <v>4</v>
      </c>
      <c r="BB22" s="60"/>
      <c r="BC22" s="17">
        <v>1</v>
      </c>
      <c r="BD22" s="17">
        <v>4</v>
      </c>
      <c r="BE22" s="29"/>
      <c r="BF22" s="30">
        <v>50000</v>
      </c>
      <c r="BG22" s="1" t="s">
        <v>181</v>
      </c>
      <c r="BH22" s="30">
        <v>22000</v>
      </c>
      <c r="BI22" s="1" t="s">
        <v>182</v>
      </c>
      <c r="BJ22" s="1" t="s">
        <v>189</v>
      </c>
      <c r="BK22" s="1" t="s">
        <v>185</v>
      </c>
      <c r="BL22" s="31">
        <v>0.27</v>
      </c>
    </row>
    <row r="23" spans="2:78" ht="20.100000000000001" customHeight="1">
      <c r="Q23" s="11"/>
      <c r="R23" s="11"/>
      <c r="S23" s="11"/>
      <c r="T23" s="11"/>
      <c r="U23" s="11"/>
      <c r="V23" s="11"/>
      <c r="W23" s="11"/>
      <c r="X23" s="22" t="s">
        <v>13</v>
      </c>
      <c r="Y23" s="13">
        <v>6</v>
      </c>
      <c r="Z23" s="14">
        <v>1000</v>
      </c>
      <c r="AA23" s="14">
        <v>500</v>
      </c>
      <c r="AB23" s="14">
        <v>750</v>
      </c>
      <c r="AC23" s="14">
        <v>0</v>
      </c>
      <c r="AD23" s="15">
        <f t="shared" si="0"/>
        <v>2250</v>
      </c>
      <c r="AE23" s="75">
        <v>42186</v>
      </c>
      <c r="AF23" s="45" t="s">
        <v>215</v>
      </c>
      <c r="AG23" s="45" t="s">
        <v>216</v>
      </c>
      <c r="AH23" s="45" t="s">
        <v>217</v>
      </c>
      <c r="AI23" s="46">
        <v>9500</v>
      </c>
      <c r="AJ23" s="47">
        <v>2134</v>
      </c>
      <c r="AK23" s="47">
        <v>500</v>
      </c>
      <c r="AL23" s="47">
        <v>250</v>
      </c>
      <c r="AM23" s="48"/>
      <c r="AN23" s="47">
        <v>20</v>
      </c>
      <c r="AO23" s="47">
        <v>1000</v>
      </c>
      <c r="AP23" s="71"/>
      <c r="AQ23" s="71"/>
      <c r="AR23" s="71"/>
      <c r="AS23" s="71"/>
      <c r="AT23" s="65"/>
      <c r="AU23" s="65"/>
      <c r="AV23" s="7" t="s">
        <v>164</v>
      </c>
      <c r="AW23" s="7" t="s">
        <v>151</v>
      </c>
      <c r="AX23" s="16">
        <v>9</v>
      </c>
      <c r="AY23" s="16">
        <v>3</v>
      </c>
      <c r="AZ23" s="17">
        <v>1</v>
      </c>
      <c r="BA23" s="17">
        <v>4</v>
      </c>
      <c r="BB23" s="60"/>
      <c r="BC23" s="17">
        <v>1</v>
      </c>
      <c r="BD23" s="17">
        <v>4</v>
      </c>
      <c r="BE23" s="29"/>
      <c r="BF23" s="30">
        <v>50000</v>
      </c>
      <c r="BG23" s="1" t="s">
        <v>184</v>
      </c>
      <c r="BH23" s="30">
        <v>50000</v>
      </c>
      <c r="BI23" s="1" t="s">
        <v>182</v>
      </c>
      <c r="BJ23" s="1" t="s">
        <v>190</v>
      </c>
      <c r="BK23" s="1" t="s">
        <v>185</v>
      </c>
      <c r="BL23" s="31">
        <v>0.35</v>
      </c>
    </row>
    <row r="24" spans="2:78" ht="20.100000000000001" customHeight="1">
      <c r="Q24" s="11"/>
      <c r="R24" s="11"/>
      <c r="S24" s="11"/>
      <c r="T24" s="11"/>
      <c r="U24" s="11"/>
      <c r="V24" s="11"/>
      <c r="W24" s="11"/>
      <c r="X24" s="22" t="s">
        <v>163</v>
      </c>
      <c r="Y24" s="13">
        <v>7</v>
      </c>
      <c r="Z24" s="14">
        <v>500</v>
      </c>
      <c r="AA24" s="14">
        <v>0</v>
      </c>
      <c r="AB24" s="14">
        <v>0</v>
      </c>
      <c r="AC24" s="14">
        <v>575</v>
      </c>
      <c r="AD24" s="15">
        <f t="shared" si="0"/>
        <v>1075</v>
      </c>
      <c r="AE24" s="44">
        <v>42005</v>
      </c>
      <c r="AF24" s="86" t="s">
        <v>292</v>
      </c>
      <c r="AG24" s="86" t="s">
        <v>294</v>
      </c>
      <c r="AH24" s="86" t="s">
        <v>295</v>
      </c>
      <c r="AI24" s="46">
        <v>9500</v>
      </c>
      <c r="AJ24" s="47">
        <v>2134</v>
      </c>
      <c r="AK24" s="47">
        <v>500</v>
      </c>
      <c r="AL24" s="47">
        <v>250</v>
      </c>
      <c r="AM24" s="48">
        <v>1201.5</v>
      </c>
      <c r="AN24" s="47">
        <v>20</v>
      </c>
      <c r="AO24" s="47">
        <v>1000</v>
      </c>
      <c r="AP24" s="71"/>
      <c r="AQ24" s="71"/>
      <c r="AR24" s="71"/>
      <c r="AS24" s="71"/>
      <c r="AT24" s="65"/>
      <c r="AU24" s="65"/>
      <c r="AV24" s="7" t="s">
        <v>162</v>
      </c>
      <c r="AW24" s="7" t="s">
        <v>151</v>
      </c>
      <c r="AX24" s="16">
        <v>9</v>
      </c>
      <c r="AY24" s="16">
        <v>2</v>
      </c>
      <c r="AZ24" s="17">
        <v>1</v>
      </c>
      <c r="BA24" s="17">
        <v>4</v>
      </c>
      <c r="BB24" s="60"/>
      <c r="BC24" s="17">
        <v>1</v>
      </c>
      <c r="BD24" s="17">
        <v>4</v>
      </c>
      <c r="BE24" s="29">
        <v>2010</v>
      </c>
      <c r="BF24" s="30">
        <v>8800</v>
      </c>
      <c r="BG24" s="1" t="s">
        <v>180</v>
      </c>
      <c r="BH24" s="1"/>
      <c r="BI24" s="1"/>
      <c r="BJ24" s="1"/>
      <c r="BK24" s="1"/>
      <c r="BL24" s="31">
        <v>0.15</v>
      </c>
    </row>
    <row r="25" spans="2:78" ht="20.100000000000001" customHeight="1">
      <c r="Q25" s="11"/>
      <c r="R25" s="11"/>
      <c r="S25" s="11"/>
      <c r="T25" s="11"/>
      <c r="U25" s="11"/>
      <c r="V25" s="11"/>
      <c r="W25" s="11"/>
      <c r="X25" s="23" t="s">
        <v>165</v>
      </c>
      <c r="Y25" s="13">
        <v>8</v>
      </c>
      <c r="Z25" s="24">
        <v>500</v>
      </c>
      <c r="AA25" s="24">
        <v>0</v>
      </c>
      <c r="AB25" s="24">
        <v>525</v>
      </c>
      <c r="AC25" s="14">
        <v>0</v>
      </c>
      <c r="AD25" s="15">
        <f t="shared" si="0"/>
        <v>1025</v>
      </c>
      <c r="AE25" s="78">
        <v>42370</v>
      </c>
      <c r="AF25" s="36" t="s">
        <v>315</v>
      </c>
      <c r="AG25" s="36" t="s">
        <v>316</v>
      </c>
      <c r="AH25" s="36" t="s">
        <v>317</v>
      </c>
      <c r="AI25" s="166">
        <v>9500</v>
      </c>
      <c r="AJ25" s="38">
        <v>2134</v>
      </c>
      <c r="AK25" s="39">
        <v>500</v>
      </c>
      <c r="AL25" s="39">
        <v>250</v>
      </c>
      <c r="AM25" s="40">
        <v>1647</v>
      </c>
      <c r="AN25" s="37">
        <v>20</v>
      </c>
      <c r="AO25" s="37">
        <v>1000</v>
      </c>
      <c r="AP25" s="71"/>
      <c r="AQ25" s="71"/>
      <c r="AR25" s="71"/>
      <c r="AS25" s="71"/>
      <c r="AT25" s="65"/>
      <c r="AU25" s="65"/>
      <c r="AV25" s="7" t="s">
        <v>164</v>
      </c>
      <c r="AW25" s="7" t="s">
        <v>151</v>
      </c>
      <c r="AX25" s="16">
        <v>9</v>
      </c>
      <c r="AY25" s="16">
        <v>3</v>
      </c>
      <c r="AZ25" s="17">
        <v>1</v>
      </c>
      <c r="BA25" s="17">
        <v>4</v>
      </c>
      <c r="BB25" s="60"/>
      <c r="BC25" s="17">
        <v>1</v>
      </c>
      <c r="BD25" s="17">
        <v>4</v>
      </c>
      <c r="BE25" s="29"/>
      <c r="BF25" s="30">
        <v>22000</v>
      </c>
      <c r="BG25" s="1" t="s">
        <v>181</v>
      </c>
      <c r="BH25" s="30">
        <v>8800</v>
      </c>
      <c r="BI25" s="1" t="s">
        <v>182</v>
      </c>
      <c r="BJ25" s="1" t="s">
        <v>191</v>
      </c>
      <c r="BK25" s="1" t="s">
        <v>185</v>
      </c>
      <c r="BL25" s="31">
        <v>0.2</v>
      </c>
    </row>
    <row r="26" spans="2:78" ht="20.100000000000001" customHeight="1">
      <c r="Q26" s="11"/>
      <c r="R26" s="11"/>
      <c r="S26" s="11"/>
      <c r="T26" s="11"/>
      <c r="U26" s="11"/>
      <c r="V26" s="11"/>
      <c r="W26" s="11"/>
      <c r="X26" s="22" t="s">
        <v>166</v>
      </c>
      <c r="Y26" s="13">
        <v>9</v>
      </c>
      <c r="Z26" s="24">
        <v>500</v>
      </c>
      <c r="AA26" s="24">
        <v>0</v>
      </c>
      <c r="AB26" s="24">
        <v>0</v>
      </c>
      <c r="AC26" s="14">
        <v>0</v>
      </c>
      <c r="AD26" s="15">
        <f t="shared" si="0"/>
        <v>500</v>
      </c>
      <c r="AE26" s="78"/>
      <c r="AF26" s="36"/>
      <c r="AG26" s="36"/>
      <c r="AH26" s="36"/>
      <c r="AI26" s="37"/>
      <c r="AJ26" s="38"/>
      <c r="AK26" s="39"/>
      <c r="AL26" s="39"/>
      <c r="AM26" s="41"/>
      <c r="AN26" s="37"/>
      <c r="AO26" s="37"/>
      <c r="AP26" s="71"/>
      <c r="AQ26" s="71"/>
      <c r="AR26" s="71"/>
      <c r="AS26" s="71"/>
      <c r="AT26" s="65"/>
      <c r="AU26" s="65"/>
      <c r="AV26" s="25" t="s">
        <v>149</v>
      </c>
      <c r="AW26" s="25" t="s">
        <v>12</v>
      </c>
      <c r="AX26" s="16">
        <v>10</v>
      </c>
      <c r="AY26" s="16">
        <v>2</v>
      </c>
      <c r="AZ26" s="26">
        <v>1</v>
      </c>
      <c r="BA26" s="26">
        <v>4</v>
      </c>
      <c r="BB26" s="26"/>
      <c r="BC26" s="26">
        <v>1</v>
      </c>
      <c r="BD26" s="26">
        <v>4</v>
      </c>
      <c r="BE26" s="29"/>
      <c r="BF26" s="30">
        <v>50000</v>
      </c>
      <c r="BG26" s="1" t="s">
        <v>181</v>
      </c>
      <c r="BH26" s="30">
        <v>22000</v>
      </c>
      <c r="BI26" s="1" t="s">
        <v>182</v>
      </c>
      <c r="BJ26" s="1" t="s">
        <v>192</v>
      </c>
      <c r="BK26" s="1" t="s">
        <v>185</v>
      </c>
      <c r="BL26" s="31">
        <v>0.27</v>
      </c>
    </row>
    <row r="27" spans="2:78" ht="20.100000000000001" customHeight="1">
      <c r="Q27" s="11"/>
      <c r="R27" s="11"/>
      <c r="S27" s="11"/>
      <c r="T27" s="11"/>
      <c r="U27" s="11"/>
      <c r="V27" s="11"/>
      <c r="W27" s="11"/>
      <c r="X27" s="22" t="s">
        <v>167</v>
      </c>
      <c r="Y27" s="13">
        <v>10</v>
      </c>
      <c r="Z27" s="24">
        <v>500</v>
      </c>
      <c r="AA27" s="24">
        <v>0</v>
      </c>
      <c r="AB27" s="24">
        <v>0</v>
      </c>
      <c r="AC27" s="14">
        <v>0</v>
      </c>
      <c r="AD27" s="15">
        <f t="shared" si="0"/>
        <v>500</v>
      </c>
      <c r="AE27" s="78"/>
      <c r="AF27" s="36"/>
      <c r="AG27" s="36"/>
      <c r="AH27" s="36"/>
      <c r="AI27" s="37"/>
      <c r="AJ27" s="38"/>
      <c r="AK27" s="39"/>
      <c r="AL27" s="39"/>
      <c r="AM27" s="41"/>
      <c r="AN27" s="37"/>
      <c r="AO27" s="37"/>
      <c r="AP27" s="71"/>
      <c r="AQ27" s="71"/>
      <c r="AR27" s="71"/>
      <c r="AS27" s="71"/>
      <c r="AT27" s="65"/>
      <c r="AU27" s="65"/>
      <c r="AV27" s="25" t="s">
        <v>159</v>
      </c>
      <c r="AW27" s="25" t="s">
        <v>12</v>
      </c>
      <c r="AX27" s="16">
        <v>10</v>
      </c>
      <c r="AY27" s="16">
        <v>3</v>
      </c>
      <c r="AZ27" s="26">
        <v>1</v>
      </c>
      <c r="BA27" s="26">
        <v>4</v>
      </c>
      <c r="BB27" s="26"/>
      <c r="BC27" s="26">
        <v>1</v>
      </c>
      <c r="BD27" s="26">
        <v>4</v>
      </c>
      <c r="BE27" s="29"/>
      <c r="BF27" s="30">
        <v>50000</v>
      </c>
      <c r="BG27" s="1" t="s">
        <v>184</v>
      </c>
      <c r="BH27" s="30">
        <v>50000</v>
      </c>
      <c r="BI27" s="1" t="s">
        <v>182</v>
      </c>
      <c r="BJ27" s="1" t="s">
        <v>193</v>
      </c>
      <c r="BK27" s="1" t="s">
        <v>185</v>
      </c>
      <c r="BL27" s="31">
        <v>0.35</v>
      </c>
    </row>
    <row r="28" spans="2:78" ht="20.100000000000001" customHeight="1">
      <c r="Q28" s="11"/>
      <c r="R28" s="11"/>
      <c r="S28" s="11"/>
      <c r="T28" s="11"/>
      <c r="U28" s="11"/>
      <c r="V28" s="11"/>
      <c r="W28" s="11"/>
      <c r="X28" s="27"/>
      <c r="Y28" s="27"/>
      <c r="Z28" s="27"/>
      <c r="AA28" s="27"/>
      <c r="AB28" s="27"/>
      <c r="AC28" s="27"/>
      <c r="AD28" s="15"/>
      <c r="AE28" s="76"/>
      <c r="AF28" s="36"/>
      <c r="AG28" s="36"/>
      <c r="AH28" s="36"/>
      <c r="AI28" s="37"/>
      <c r="AJ28" s="41"/>
      <c r="AK28" s="41"/>
      <c r="AL28" s="41"/>
      <c r="AM28" s="41"/>
      <c r="AN28" s="37"/>
      <c r="AO28" s="37"/>
      <c r="AP28" s="71"/>
      <c r="AQ28" s="71"/>
      <c r="AR28" s="71"/>
      <c r="AS28" s="71"/>
      <c r="AT28" s="65"/>
      <c r="AU28" s="65"/>
      <c r="AV28" s="25" t="s">
        <v>161</v>
      </c>
      <c r="AW28" s="25" t="s">
        <v>12</v>
      </c>
      <c r="AX28" s="16">
        <v>9</v>
      </c>
      <c r="AY28" s="16">
        <v>1</v>
      </c>
      <c r="AZ28" s="26">
        <v>1</v>
      </c>
      <c r="BA28" s="26">
        <v>4</v>
      </c>
      <c r="BB28" s="26"/>
      <c r="BC28" s="26">
        <v>1</v>
      </c>
      <c r="BD28" s="26">
        <v>4</v>
      </c>
      <c r="BE28" s="29">
        <v>2011</v>
      </c>
      <c r="BF28" s="30">
        <v>9400</v>
      </c>
      <c r="BG28" s="1" t="s">
        <v>180</v>
      </c>
      <c r="BH28" s="1"/>
      <c r="BI28" s="1"/>
      <c r="BJ28" s="1"/>
      <c r="BK28" s="1"/>
      <c r="BL28" s="31">
        <v>0.15</v>
      </c>
    </row>
    <row r="29" spans="2:78" ht="20.100000000000001" customHeight="1">
      <c r="Q29" s="11"/>
      <c r="R29" s="11"/>
      <c r="S29" s="11"/>
      <c r="T29" s="11"/>
      <c r="U29" s="11"/>
      <c r="V29" s="11"/>
      <c r="W29" s="11"/>
      <c r="X29" s="27"/>
      <c r="Y29" s="27"/>
      <c r="Z29" s="27"/>
      <c r="AA29" s="27"/>
      <c r="AB29" s="27"/>
      <c r="AC29" s="27"/>
      <c r="AD29" s="15"/>
      <c r="AE29" s="76"/>
      <c r="AF29" s="36"/>
      <c r="AG29" s="36"/>
      <c r="AH29" s="36"/>
      <c r="AI29" s="37"/>
      <c r="AJ29" s="41"/>
      <c r="AK29" s="41"/>
      <c r="AL29" s="41"/>
      <c r="AM29" s="41"/>
      <c r="AN29" s="37"/>
      <c r="AO29" s="37"/>
      <c r="AP29" s="71"/>
      <c r="AQ29" s="71"/>
      <c r="AR29" s="71"/>
      <c r="AS29" s="71"/>
      <c r="AT29" s="65"/>
      <c r="AU29" s="65"/>
      <c r="AV29" s="25" t="s">
        <v>162</v>
      </c>
      <c r="AW29" s="25" t="s">
        <v>12</v>
      </c>
      <c r="AX29" s="16">
        <v>9</v>
      </c>
      <c r="AY29" s="16">
        <v>2</v>
      </c>
      <c r="AZ29" s="26">
        <v>1</v>
      </c>
      <c r="BA29" s="26">
        <v>4</v>
      </c>
      <c r="BB29" s="26"/>
      <c r="BC29" s="26">
        <v>1</v>
      </c>
      <c r="BD29" s="26">
        <v>4</v>
      </c>
      <c r="BE29" s="29"/>
      <c r="BF29" s="30">
        <v>23000</v>
      </c>
      <c r="BG29" s="1" t="s">
        <v>181</v>
      </c>
      <c r="BH29" s="30">
        <v>9400</v>
      </c>
      <c r="BI29" s="1" t="s">
        <v>182</v>
      </c>
      <c r="BJ29" s="1" t="s">
        <v>194</v>
      </c>
      <c r="BK29" s="1" t="s">
        <v>185</v>
      </c>
      <c r="BL29" s="31">
        <v>0.2</v>
      </c>
    </row>
    <row r="30" spans="2:78" ht="20.100000000000001" customHeight="1">
      <c r="Q30" s="11"/>
      <c r="R30" s="11"/>
      <c r="S30" s="11"/>
      <c r="T30" s="11"/>
      <c r="U30" s="11"/>
      <c r="V30" s="11"/>
      <c r="W30" s="11"/>
      <c r="X30" s="27"/>
      <c r="Y30" s="27"/>
      <c r="Z30" s="27"/>
      <c r="AA30" s="27"/>
      <c r="AB30" s="27"/>
      <c r="AC30" s="27"/>
      <c r="AD30" s="15"/>
      <c r="AE30" s="76"/>
      <c r="AF30" s="36"/>
      <c r="AG30" s="36"/>
      <c r="AH30" s="36"/>
      <c r="AI30" s="37"/>
      <c r="AJ30" s="41"/>
      <c r="AK30" s="41"/>
      <c r="AL30" s="41"/>
      <c r="AM30" s="41"/>
      <c r="AN30" s="37"/>
      <c r="AO30" s="37"/>
      <c r="AP30" s="71"/>
      <c r="AQ30" s="71"/>
      <c r="AR30" s="71"/>
      <c r="AS30" s="71"/>
      <c r="AT30" s="65"/>
      <c r="AU30" s="65"/>
      <c r="AV30" s="25" t="s">
        <v>164</v>
      </c>
      <c r="AW30" s="25" t="s">
        <v>12</v>
      </c>
      <c r="AX30" s="16">
        <v>9</v>
      </c>
      <c r="AY30" s="16">
        <v>3</v>
      </c>
      <c r="AZ30" s="26">
        <v>1</v>
      </c>
      <c r="BA30" s="26">
        <v>4</v>
      </c>
      <c r="BB30" s="26"/>
      <c r="BC30" s="26">
        <v>1</v>
      </c>
      <c r="BD30" s="26">
        <v>4</v>
      </c>
      <c r="BE30" s="29"/>
      <c r="BF30" s="30">
        <v>53000</v>
      </c>
      <c r="BG30" s="1" t="s">
        <v>181</v>
      </c>
      <c r="BH30" s="30">
        <v>23000</v>
      </c>
      <c r="BI30" s="1" t="s">
        <v>182</v>
      </c>
      <c r="BJ30" s="1" t="s">
        <v>195</v>
      </c>
      <c r="BK30" s="1" t="s">
        <v>185</v>
      </c>
      <c r="BL30" s="31">
        <v>0.27</v>
      </c>
    </row>
    <row r="31" spans="2:78" ht="20.100000000000001" customHeight="1">
      <c r="Q31" s="11"/>
      <c r="R31" s="11"/>
      <c r="S31" s="11"/>
      <c r="T31" s="11"/>
      <c r="U31" s="11"/>
      <c r="V31" s="11"/>
      <c r="W31" s="11"/>
      <c r="X31" s="27"/>
      <c r="Y31" s="27"/>
      <c r="Z31" s="27"/>
      <c r="AA31" s="27"/>
      <c r="AB31" s="27"/>
      <c r="AC31" s="27"/>
      <c r="AD31" s="15"/>
      <c r="AE31" s="76"/>
      <c r="AF31" s="36"/>
      <c r="AG31" s="36"/>
      <c r="AH31" s="36"/>
      <c r="AI31" s="37"/>
      <c r="AJ31" s="41"/>
      <c r="AK31" s="41"/>
      <c r="AL31" s="41"/>
      <c r="AM31" s="41"/>
      <c r="AN31" s="37"/>
      <c r="AO31" s="37"/>
      <c r="AP31" s="71"/>
      <c r="AQ31" s="71"/>
      <c r="AR31" s="71"/>
      <c r="AS31" s="71"/>
      <c r="AT31" s="65"/>
      <c r="AU31" s="65"/>
      <c r="AV31" s="25" t="s">
        <v>162</v>
      </c>
      <c r="AW31" s="25" t="s">
        <v>12</v>
      </c>
      <c r="AX31" s="16">
        <v>9</v>
      </c>
      <c r="AY31" s="16">
        <v>2</v>
      </c>
      <c r="AZ31" s="26">
        <v>1</v>
      </c>
      <c r="BA31" s="26">
        <v>4</v>
      </c>
      <c r="BB31" s="26"/>
      <c r="BC31" s="26">
        <v>1</v>
      </c>
      <c r="BD31" s="26">
        <v>4</v>
      </c>
      <c r="BE31" s="29"/>
      <c r="BF31" s="30">
        <v>53000</v>
      </c>
      <c r="BG31" s="1" t="s">
        <v>184</v>
      </c>
      <c r="BH31" s="30">
        <v>53000</v>
      </c>
      <c r="BI31" s="1" t="s">
        <v>182</v>
      </c>
      <c r="BJ31" s="1" t="s">
        <v>196</v>
      </c>
      <c r="BK31" s="1" t="s">
        <v>185</v>
      </c>
      <c r="BL31" s="31">
        <v>0.35</v>
      </c>
    </row>
    <row r="32" spans="2:78" ht="20.100000000000001" customHeight="1">
      <c r="Q32" s="11"/>
      <c r="R32" s="11"/>
      <c r="S32" s="11"/>
      <c r="T32" s="11"/>
      <c r="U32" s="11"/>
      <c r="V32" s="11"/>
      <c r="W32" s="11"/>
      <c r="X32" s="27"/>
      <c r="Y32" s="27"/>
      <c r="Z32" s="27"/>
      <c r="AA32" s="27"/>
      <c r="AB32" s="27"/>
      <c r="AC32" s="27"/>
      <c r="AD32" s="15"/>
      <c r="AE32" s="76"/>
      <c r="AF32" s="36"/>
      <c r="AG32" s="36"/>
      <c r="AH32" s="36"/>
      <c r="AI32" s="37"/>
      <c r="AJ32" s="41"/>
      <c r="AK32" s="41"/>
      <c r="AL32" s="41"/>
      <c r="AM32" s="41"/>
      <c r="AN32" s="37"/>
      <c r="AO32" s="37"/>
      <c r="AP32" s="71"/>
      <c r="AQ32" s="71"/>
      <c r="AR32" s="71"/>
      <c r="AS32" s="71"/>
      <c r="AT32" s="65"/>
      <c r="AU32" s="65"/>
      <c r="AV32" s="25" t="s">
        <v>164</v>
      </c>
      <c r="AW32" s="25" t="s">
        <v>12</v>
      </c>
      <c r="AX32" s="16">
        <v>9</v>
      </c>
      <c r="AY32" s="16">
        <v>3</v>
      </c>
      <c r="AZ32" s="26">
        <v>1</v>
      </c>
      <c r="BA32" s="26">
        <v>4</v>
      </c>
      <c r="BB32" s="26"/>
      <c r="BC32" s="26">
        <v>1</v>
      </c>
      <c r="BD32" s="26">
        <v>4</v>
      </c>
      <c r="BE32" s="29">
        <v>2012</v>
      </c>
      <c r="BF32" s="30">
        <v>10000</v>
      </c>
      <c r="BG32" s="1" t="s">
        <v>180</v>
      </c>
      <c r="BH32" s="1"/>
      <c r="BI32" s="1"/>
      <c r="BJ32" s="1"/>
      <c r="BK32" s="1"/>
      <c r="BL32" s="31">
        <v>0.15</v>
      </c>
    </row>
    <row r="33" spans="17:64" ht="20.100000000000001" customHeight="1">
      <c r="Q33" s="11"/>
      <c r="R33" s="11"/>
      <c r="S33" s="11"/>
      <c r="T33" s="11"/>
      <c r="U33" s="11"/>
      <c r="V33" s="11"/>
      <c r="W33" s="11"/>
      <c r="X33" s="22"/>
      <c r="Y33" s="13"/>
      <c r="Z33" s="14"/>
      <c r="AA33" s="14"/>
      <c r="AB33" s="14"/>
      <c r="AC33" s="14"/>
      <c r="AD33" s="15"/>
      <c r="AE33" s="76"/>
      <c r="AF33" s="36"/>
      <c r="AG33" s="36"/>
      <c r="AH33" s="36"/>
      <c r="AI33" s="37"/>
      <c r="AJ33" s="41"/>
      <c r="AK33" s="41"/>
      <c r="AL33" s="41"/>
      <c r="AM33" s="41"/>
      <c r="AN33" s="37"/>
      <c r="AO33" s="37"/>
      <c r="AP33" s="71"/>
      <c r="AQ33" s="71"/>
      <c r="AR33" s="71"/>
      <c r="AS33" s="71"/>
      <c r="AT33" s="65"/>
      <c r="AU33" s="65"/>
      <c r="BE33" s="29"/>
      <c r="BF33" s="30">
        <v>25000</v>
      </c>
      <c r="BG33" s="1" t="s">
        <v>181</v>
      </c>
      <c r="BH33" s="30">
        <v>10000</v>
      </c>
      <c r="BI33" s="1" t="s">
        <v>182</v>
      </c>
      <c r="BJ33" s="1" t="s">
        <v>197</v>
      </c>
      <c r="BK33" s="1" t="s">
        <v>185</v>
      </c>
      <c r="BL33" s="31">
        <v>0.2</v>
      </c>
    </row>
    <row r="34" spans="17:64" ht="20.100000000000001" customHeight="1">
      <c r="Q34" s="11"/>
      <c r="R34" s="11"/>
      <c r="S34" s="11"/>
      <c r="T34" s="11"/>
      <c r="U34" s="11"/>
      <c r="V34" s="11"/>
      <c r="W34" s="11"/>
      <c r="X34" s="22"/>
      <c r="Y34" s="13"/>
      <c r="Z34" s="14"/>
      <c r="AA34" s="14"/>
      <c r="AB34" s="14"/>
      <c r="AC34" s="14"/>
      <c r="AD34" s="15"/>
      <c r="AE34" s="76"/>
      <c r="AF34" s="36"/>
      <c r="AG34" s="36"/>
      <c r="AH34" s="36"/>
      <c r="AI34" s="37"/>
      <c r="AJ34" s="41"/>
      <c r="AK34" s="41"/>
      <c r="AL34" s="41"/>
      <c r="AM34" s="41"/>
      <c r="AN34" s="37"/>
      <c r="AO34" s="37"/>
      <c r="AP34" s="71"/>
      <c r="AQ34" s="71"/>
      <c r="AR34" s="71"/>
      <c r="AS34" s="71"/>
      <c r="AT34" s="65"/>
      <c r="AU34" s="65"/>
      <c r="BE34" s="29"/>
      <c r="BF34" s="30">
        <v>58000</v>
      </c>
      <c r="BG34" s="1" t="s">
        <v>181</v>
      </c>
      <c r="BH34" s="30">
        <v>25000</v>
      </c>
      <c r="BI34" s="1" t="s">
        <v>182</v>
      </c>
      <c r="BJ34" s="1" t="s">
        <v>198</v>
      </c>
      <c r="BK34" s="1" t="s">
        <v>185</v>
      </c>
      <c r="BL34" s="31">
        <v>0.27</v>
      </c>
    </row>
    <row r="35" spans="17:64" ht="20.100000000000001" customHeight="1">
      <c r="Q35" s="11"/>
      <c r="R35" s="11"/>
      <c r="S35" s="11"/>
      <c r="T35" s="11"/>
      <c r="U35" s="11"/>
      <c r="V35" s="11"/>
      <c r="W35" s="11"/>
      <c r="X35" s="23"/>
      <c r="Y35" s="13"/>
      <c r="Z35" s="24"/>
      <c r="AA35" s="24"/>
      <c r="AB35" s="24"/>
      <c r="AC35" s="24"/>
      <c r="AD35" s="15"/>
      <c r="AE35" s="76"/>
      <c r="AF35" s="36"/>
      <c r="AG35" s="36"/>
      <c r="AH35" s="36"/>
      <c r="AI35" s="37"/>
      <c r="AJ35" s="41"/>
      <c r="AK35" s="41"/>
      <c r="AL35" s="41"/>
      <c r="AM35" s="41"/>
      <c r="AN35" s="37"/>
      <c r="AO35" s="37"/>
      <c r="AP35" s="71"/>
      <c r="AQ35" s="71"/>
      <c r="AR35" s="71"/>
      <c r="AS35" s="71"/>
      <c r="AT35" s="65"/>
      <c r="AU35" s="65"/>
      <c r="BE35" s="29"/>
      <c r="BF35" s="30">
        <v>58000</v>
      </c>
      <c r="BG35" s="1" t="s">
        <v>184</v>
      </c>
      <c r="BH35" s="30">
        <v>58000</v>
      </c>
      <c r="BI35" s="1" t="s">
        <v>182</v>
      </c>
      <c r="BJ35" s="1" t="s">
        <v>199</v>
      </c>
      <c r="BK35" s="1" t="s">
        <v>185</v>
      </c>
      <c r="BL35" s="31">
        <v>0.35</v>
      </c>
    </row>
    <row r="36" spans="17:64" ht="20.100000000000001" customHeight="1">
      <c r="Q36" s="11"/>
      <c r="R36" s="11"/>
      <c r="S36" s="11"/>
      <c r="T36" s="11"/>
      <c r="U36" s="11"/>
      <c r="V36" s="11"/>
      <c r="W36" s="11"/>
      <c r="X36" s="22"/>
      <c r="Y36" s="13"/>
      <c r="Z36" s="24"/>
      <c r="AA36" s="24"/>
      <c r="AB36" s="24"/>
      <c r="AC36" s="24"/>
      <c r="AD36" s="15"/>
      <c r="AE36" s="76"/>
      <c r="AF36" s="36"/>
      <c r="AG36" s="36"/>
      <c r="AH36" s="36"/>
      <c r="AI36" s="37"/>
      <c r="AJ36" s="41"/>
      <c r="AK36" s="41"/>
      <c r="AL36" s="41"/>
      <c r="AM36" s="41"/>
      <c r="AN36" s="37"/>
      <c r="AO36" s="37"/>
      <c r="AP36" s="71"/>
      <c r="AQ36" s="71"/>
      <c r="AR36" s="71"/>
      <c r="AS36" s="71"/>
      <c r="AT36" s="65"/>
      <c r="AU36" s="65"/>
      <c r="BE36" s="29">
        <v>2013</v>
      </c>
      <c r="BF36" s="30">
        <v>10700</v>
      </c>
      <c r="BG36" s="1" t="s">
        <v>180</v>
      </c>
      <c r="BH36" s="1"/>
      <c r="BI36" s="1"/>
      <c r="BJ36" s="1"/>
      <c r="BK36" s="1"/>
      <c r="BL36" s="31">
        <v>0.15</v>
      </c>
    </row>
    <row r="37" spans="17:64" ht="20.100000000000001" customHeight="1">
      <c r="Q37" s="11"/>
      <c r="R37" s="11"/>
      <c r="S37" s="11"/>
      <c r="T37" s="11"/>
      <c r="U37" s="11"/>
      <c r="V37" s="11"/>
      <c r="W37" s="11"/>
      <c r="X37" s="22"/>
      <c r="Y37" s="13"/>
      <c r="Z37" s="24"/>
      <c r="AA37" s="24"/>
      <c r="AB37" s="24"/>
      <c r="AC37" s="24"/>
      <c r="AD37" s="15"/>
      <c r="AE37" s="76"/>
      <c r="AF37" s="36"/>
      <c r="AG37" s="36"/>
      <c r="AH37" s="36"/>
      <c r="AI37" s="37"/>
      <c r="AJ37" s="41"/>
      <c r="AK37" s="41"/>
      <c r="AL37" s="41"/>
      <c r="AM37" s="41"/>
      <c r="AN37" s="37"/>
      <c r="AO37" s="37"/>
      <c r="AP37" s="71"/>
      <c r="AQ37" s="71"/>
      <c r="AR37" s="71"/>
      <c r="AS37" s="71"/>
      <c r="AT37" s="65"/>
      <c r="AU37" s="65"/>
      <c r="BE37" s="29"/>
      <c r="BF37" s="30">
        <v>26000</v>
      </c>
      <c r="BG37" s="1" t="s">
        <v>181</v>
      </c>
      <c r="BH37" s="30">
        <v>10700</v>
      </c>
      <c r="BI37" s="1" t="s">
        <v>182</v>
      </c>
      <c r="BJ37" s="1" t="s">
        <v>197</v>
      </c>
      <c r="BK37" s="1" t="s">
        <v>185</v>
      </c>
      <c r="BL37" s="31">
        <v>0.2</v>
      </c>
    </row>
    <row r="38" spans="17:64" ht="20.100000000000001" customHeight="1">
      <c r="Q38" s="11"/>
      <c r="R38" s="11"/>
      <c r="S38" s="11"/>
      <c r="T38" s="11"/>
      <c r="U38" s="11"/>
      <c r="V38" s="11"/>
      <c r="W38" s="11"/>
      <c r="X38" s="27"/>
      <c r="Y38" s="27"/>
      <c r="Z38" s="27"/>
      <c r="AA38" s="27"/>
      <c r="AB38" s="27"/>
      <c r="AC38" s="27"/>
      <c r="AD38" s="15"/>
      <c r="AE38" s="76"/>
      <c r="AF38" s="36"/>
      <c r="AG38" s="36"/>
      <c r="AH38" s="36"/>
      <c r="AI38" s="37"/>
      <c r="AJ38" s="41"/>
      <c r="AK38" s="41"/>
      <c r="AL38" s="41"/>
      <c r="AM38" s="41"/>
      <c r="AN38" s="37"/>
      <c r="AO38" s="37"/>
      <c r="AP38" s="71"/>
      <c r="AQ38" s="71"/>
      <c r="AR38" s="71"/>
      <c r="AS38" s="71"/>
      <c r="AT38" s="65"/>
      <c r="AU38" s="65"/>
      <c r="BE38" s="29"/>
      <c r="BF38" s="30">
        <v>94000</v>
      </c>
      <c r="BG38" s="1" t="s">
        <v>181</v>
      </c>
      <c r="BH38" s="30">
        <v>26000</v>
      </c>
      <c r="BI38" s="1" t="s">
        <v>182</v>
      </c>
      <c r="BJ38" s="1" t="s">
        <v>198</v>
      </c>
      <c r="BK38" s="1" t="s">
        <v>185</v>
      </c>
      <c r="BL38" s="31">
        <v>0.27</v>
      </c>
    </row>
    <row r="39" spans="17:64" ht="20.100000000000001" customHeight="1">
      <c r="Q39" s="11"/>
      <c r="R39" s="11"/>
      <c r="S39" s="11"/>
      <c r="T39" s="11"/>
      <c r="U39" s="11"/>
      <c r="V39" s="11"/>
      <c r="W39" s="11"/>
      <c r="X39" s="27"/>
      <c r="Y39" s="27"/>
      <c r="Z39" s="27"/>
      <c r="AA39" s="27"/>
      <c r="AB39" s="27"/>
      <c r="AC39" s="27"/>
      <c r="AD39" s="15"/>
      <c r="AE39" s="76"/>
      <c r="AF39" s="36"/>
      <c r="AG39" s="36"/>
      <c r="AH39" s="36"/>
      <c r="AI39" s="37"/>
      <c r="AJ39" s="41"/>
      <c r="AK39" s="41"/>
      <c r="AL39" s="41"/>
      <c r="AM39" s="41"/>
      <c r="AN39" s="37"/>
      <c r="AO39" s="37"/>
      <c r="AP39" s="71"/>
      <c r="AQ39" s="71"/>
      <c r="AR39" s="71"/>
      <c r="AS39" s="71"/>
      <c r="AT39" s="65"/>
      <c r="AU39" s="65"/>
      <c r="BE39" s="29">
        <v>2014</v>
      </c>
      <c r="BF39" s="30">
        <v>11000</v>
      </c>
      <c r="BG39" s="1" t="s">
        <v>180</v>
      </c>
      <c r="BH39" s="1"/>
      <c r="BI39" s="1"/>
      <c r="BJ39" s="1"/>
      <c r="BK39" s="1"/>
      <c r="BL39" s="31">
        <v>0.15</v>
      </c>
    </row>
    <row r="40" spans="17:64" ht="20.100000000000001" customHeight="1">
      <c r="Q40" s="11"/>
      <c r="R40" s="11"/>
      <c r="S40" s="11"/>
      <c r="T40" s="11"/>
      <c r="U40" s="11"/>
      <c r="V40" s="11"/>
      <c r="W40" s="11"/>
      <c r="X40" s="27"/>
      <c r="Y40" s="27"/>
      <c r="Z40" s="27"/>
      <c r="AA40" s="27"/>
      <c r="AB40" s="27"/>
      <c r="AC40" s="27"/>
      <c r="AD40" s="15"/>
      <c r="AE40" s="76"/>
      <c r="AF40" s="36"/>
      <c r="AG40" s="36"/>
      <c r="AH40" s="36"/>
      <c r="AI40" s="37"/>
      <c r="AJ40" s="41"/>
      <c r="AK40" s="41"/>
      <c r="AL40" s="41"/>
      <c r="AM40" s="41"/>
      <c r="AN40" s="37"/>
      <c r="AO40" s="37"/>
      <c r="AP40" s="71"/>
      <c r="AQ40" s="71"/>
      <c r="AR40" s="71"/>
      <c r="AS40" s="71"/>
      <c r="AT40" s="65"/>
      <c r="AU40" s="65"/>
      <c r="BE40" s="29"/>
      <c r="BF40" s="30">
        <v>27000</v>
      </c>
      <c r="BG40" s="1" t="s">
        <v>181</v>
      </c>
      <c r="BH40" s="30">
        <v>11000</v>
      </c>
      <c r="BI40" s="1" t="s">
        <v>182</v>
      </c>
      <c r="BJ40" s="1" t="s">
        <v>254</v>
      </c>
      <c r="BK40" s="1" t="s">
        <v>185</v>
      </c>
      <c r="BL40" s="31">
        <v>0.2</v>
      </c>
    </row>
    <row r="41" spans="17:64" ht="20.100000000000001" customHeight="1">
      <c r="Q41" s="11"/>
      <c r="R41" s="11"/>
      <c r="S41" s="11"/>
      <c r="T41" s="11"/>
      <c r="U41" s="11"/>
      <c r="V41" s="11"/>
      <c r="W41" s="11"/>
      <c r="X41" s="27"/>
      <c r="Y41" s="27"/>
      <c r="Z41" s="27"/>
      <c r="AA41" s="27"/>
      <c r="AB41" s="27"/>
      <c r="AC41" s="27"/>
      <c r="AD41" s="15"/>
      <c r="AE41" s="76"/>
      <c r="AF41" s="36"/>
      <c r="AG41" s="36"/>
      <c r="AH41" s="36"/>
      <c r="AI41" s="37"/>
      <c r="AJ41" s="41"/>
      <c r="AK41" s="41"/>
      <c r="AL41" s="41"/>
      <c r="AM41" s="41"/>
      <c r="AN41" s="37"/>
      <c r="AO41" s="37"/>
      <c r="AP41" s="71"/>
      <c r="AQ41" s="71"/>
      <c r="AR41" s="71"/>
      <c r="AS41" s="71"/>
      <c r="AT41" s="65"/>
      <c r="AU41" s="65"/>
      <c r="BE41" s="29"/>
      <c r="BF41" s="30">
        <v>97000</v>
      </c>
      <c r="BG41" s="1" t="s">
        <v>181</v>
      </c>
      <c r="BH41" s="30">
        <v>27000</v>
      </c>
      <c r="BI41" s="1" t="s">
        <v>182</v>
      </c>
      <c r="BJ41" s="1" t="s">
        <v>255</v>
      </c>
      <c r="BK41" s="1" t="s">
        <v>185</v>
      </c>
      <c r="BL41" s="31">
        <v>0.27</v>
      </c>
    </row>
    <row r="42" spans="17:64" ht="20.100000000000001" customHeight="1">
      <c r="Q42" s="11"/>
      <c r="R42" s="11"/>
      <c r="S42" s="11"/>
      <c r="T42" s="11"/>
      <c r="U42" s="11"/>
      <c r="V42" s="11"/>
      <c r="W42" s="11"/>
      <c r="X42" s="27"/>
      <c r="Y42" s="27"/>
      <c r="Z42" s="27"/>
      <c r="AA42" s="27"/>
      <c r="AB42" s="27"/>
      <c r="AC42" s="27"/>
      <c r="AD42" s="15"/>
      <c r="AE42" s="76"/>
      <c r="AF42" s="36"/>
      <c r="AG42" s="36"/>
      <c r="AH42" s="36"/>
      <c r="AI42" s="37"/>
      <c r="AJ42" s="41"/>
      <c r="AK42" s="41"/>
      <c r="AL42" s="41"/>
      <c r="AM42" s="41"/>
      <c r="AN42" s="37"/>
      <c r="AO42" s="37"/>
      <c r="AP42" s="71"/>
      <c r="AQ42" s="71"/>
      <c r="AR42" s="71"/>
      <c r="AS42" s="71"/>
      <c r="AT42" s="65"/>
      <c r="AU42" s="65"/>
      <c r="BE42" s="29"/>
      <c r="BF42" s="30"/>
      <c r="BG42" s="1"/>
      <c r="BH42" s="30">
        <v>97000</v>
      </c>
      <c r="BI42" s="1"/>
      <c r="BJ42" s="30">
        <v>23750</v>
      </c>
      <c r="BK42" s="1"/>
      <c r="BL42" s="31">
        <v>0.35</v>
      </c>
    </row>
    <row r="43" spans="17:64" ht="20.100000000000001" customHeight="1">
      <c r="Q43" s="11"/>
      <c r="R43" s="11"/>
      <c r="S43" s="11"/>
      <c r="T43" s="11"/>
      <c r="U43" s="11"/>
      <c r="V43" s="11"/>
      <c r="W43" s="11"/>
      <c r="X43" s="27"/>
      <c r="Y43" s="27"/>
      <c r="Z43" s="27"/>
      <c r="AA43" s="27"/>
      <c r="AB43" s="27"/>
      <c r="AC43" s="27"/>
      <c r="AD43" s="15"/>
      <c r="AE43" s="76"/>
      <c r="AF43" s="36"/>
      <c r="AG43" s="36"/>
      <c r="AH43" s="36"/>
      <c r="AI43" s="37"/>
      <c r="AJ43" s="41"/>
      <c r="AK43" s="41"/>
      <c r="AL43" s="41"/>
      <c r="AM43" s="41"/>
      <c r="AN43" s="37"/>
      <c r="AO43" s="37"/>
      <c r="AP43" s="71"/>
      <c r="AQ43" s="71"/>
      <c r="AR43" s="71"/>
      <c r="AS43" s="71"/>
      <c r="AT43" s="65"/>
      <c r="AU43" s="65"/>
      <c r="BE43" s="29"/>
      <c r="BF43" s="30"/>
      <c r="BG43" s="1"/>
      <c r="BH43" s="30">
        <v>97000</v>
      </c>
      <c r="BI43" s="1"/>
      <c r="BJ43" s="30">
        <v>23750</v>
      </c>
      <c r="BK43" s="1"/>
      <c r="BL43" s="31">
        <v>0.35</v>
      </c>
    </row>
  </sheetData>
  <protectedRanges>
    <protectedRange sqref="AI2" name="Aralık5_1"/>
  </protectedRanges>
  <mergeCells count="20">
    <mergeCell ref="BX1:BZ1"/>
    <mergeCell ref="C1:E1"/>
    <mergeCell ref="X1:AD1"/>
    <mergeCell ref="Q1:W1"/>
    <mergeCell ref="G1:P1"/>
    <mergeCell ref="AF1:AH1"/>
    <mergeCell ref="AI1:AO1"/>
    <mergeCell ref="BE1:BL2"/>
    <mergeCell ref="AV1:AV2"/>
    <mergeCell ref="AW1:AW2"/>
    <mergeCell ref="AX1:AY1"/>
    <mergeCell ref="AP1:AS1"/>
    <mergeCell ref="AT1:AU1"/>
    <mergeCell ref="B1:B2"/>
    <mergeCell ref="AZ1:BA1"/>
    <mergeCell ref="BB1:BB2"/>
    <mergeCell ref="BC1:BD1"/>
    <mergeCell ref="BM11:BW16"/>
    <mergeCell ref="BM10:BW10"/>
    <mergeCell ref="BM1:BW1"/>
  </mergeCells>
  <hyperlinks>
    <hyperlink ref="BX3" r:id="rId1" display="http://www.memuremeklilik.com/"/>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B553C46C-2E92-4999-88BE-50F57D2DD0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6</vt:i4>
      </vt:variant>
    </vt:vector>
  </HeadingPairs>
  <TitlesOfParts>
    <vt:vector size="13" baseType="lpstr">
      <vt:lpstr>NAKİL BİLDİRİMİ ANASI </vt:lpstr>
      <vt:lpstr>diğer personel </vt:lpstr>
      <vt:lpstr>MAAŞ DEĞİŞİKLİK FORMU</vt:lpstr>
      <vt:lpstr>SENDİKA-GİRİŞ-ÇIKIŞ</vt:lpstr>
      <vt:lpstr>TERFİ LİSTESİ</vt:lpstr>
      <vt:lpstr>TERFİ FORMU</vt:lpstr>
      <vt:lpstr>ESKİ VERİLER</vt:lpstr>
      <vt:lpstr>'diğer personel '!Yazdırma_Alanı</vt:lpstr>
      <vt:lpstr>'MAAŞ DEĞİŞİKLİK FORMU'!Yazdırma_Alanı</vt:lpstr>
      <vt:lpstr>'NAKİL BİLDİRİMİ ANASI '!Yazdırma_Alanı</vt:lpstr>
      <vt:lpstr>'SENDİKA-GİRİŞ-ÇIKIŞ'!Yazdırma_Alanı</vt:lpstr>
      <vt:lpstr>'TERFİ FORMU'!Yazdırma_Alanı</vt:lpstr>
      <vt:lpstr>'TERFİ LİSTESİ'!Yazdırma_Alanı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2013-11-30T09:48:50Z</dcterms:created>
  <dcterms:modified xsi:type="dcterms:W3CDTF">2023-06-08T08:21:30Z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TC029239429991</vt:lpwstr>
  </property>
</Properties>
</file>